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52" yWindow="60" windowWidth="20184" windowHeight="4752" activeTab="3"/>
  </bookViews>
  <sheets>
    <sheet name="Anexa nr.1" sheetId="1" r:id="rId1"/>
    <sheet name="Anexa nr.1-1" sheetId="2" r:id="rId2"/>
    <sheet name="Anexa nr.1-2" sheetId="3" r:id="rId3"/>
    <sheet name="Anexa nr.1-3" sheetId="4" r:id="rId4"/>
  </sheets>
  <definedNames>
    <definedName name="_xlnm._FilterDatabase" localSheetId="0" hidden="1">'Anexa nr.1'!$C$8:$F$733</definedName>
    <definedName name="_xlnm._FilterDatabase" localSheetId="1" hidden="1">'Anexa nr.1-1'!$C$8:$F$649</definedName>
    <definedName name="_xlnm._FilterDatabase" localSheetId="2" hidden="1">'Anexa nr.1-2'!$C$7:$F$239</definedName>
    <definedName name="_xlnm._FilterDatabase" localSheetId="3" hidden="1">'Anexa nr.1-3'!$C$7:$F$42</definedName>
    <definedName name="_xlnm.Print_Titles" localSheetId="0">'Anexa nr.1'!$7:$7</definedName>
    <definedName name="_xlnm.Print_Titles" localSheetId="1">'Anexa nr.1-1'!$7:$8</definedName>
    <definedName name="_xlnm.Print_Titles" localSheetId="2">'Anexa nr.1-2'!$6:$7</definedName>
    <definedName name="_xlnm.Print_Titles" localSheetId="3">'Anexa nr.1-3'!$6:$7</definedName>
  </definedNames>
  <calcPr fullCalcOnLoad="1"/>
</workbook>
</file>

<file path=xl/sharedStrings.xml><?xml version="1.0" encoding="utf-8"?>
<sst xmlns="http://schemas.openxmlformats.org/spreadsheetml/2006/main" count="3211" uniqueCount="461">
  <si>
    <t>D E N U M I R E A     I N D I C A T O R I L O R</t>
  </si>
  <si>
    <t>Cod indicator</t>
  </si>
  <si>
    <t>TOTAL VENITURI (cod 00.02+00.15+00.16+0.17+45.10+46.10+48.10)</t>
  </si>
  <si>
    <t>000110</t>
  </si>
  <si>
    <t>I. VENITURI CURENTE ( cod 00.03+00.12)</t>
  </si>
  <si>
    <t>0002</t>
  </si>
  <si>
    <t>C. VENITURI NEFISCALE ( cod 00.13+00.14)</t>
  </si>
  <si>
    <t>0012</t>
  </si>
  <si>
    <t>C1. VENITURI DIN PROPRIETATE (cod 30.10+31.10)</t>
  </si>
  <si>
    <t>0013</t>
  </si>
  <si>
    <t>Venituri din proprietate (cod 30.10.05+30.10.08+30.10.09+30.10.50)</t>
  </si>
  <si>
    <t>3010</t>
  </si>
  <si>
    <t>Venituri din concesiuni si inchirieri (cod 30.10.05.30)</t>
  </si>
  <si>
    <t>301005</t>
  </si>
  <si>
    <t>Alte venituri din concesiuni si inchirieri de catre institutiile publice</t>
  </si>
  <si>
    <t>30100530</t>
  </si>
  <si>
    <t>C2. VANZARI DE BUNURI SI SERVICII (cod 33.10+34.10+35.10+36.10+37.10)</t>
  </si>
  <si>
    <t>0014</t>
  </si>
  <si>
    <t>Venituri din prestari de servicii si alte activitati (cod 33.10.05+33.10.08+33.10.09+33.10.13+33.10.14+33.10.16+33.10.17+33.10.19+33.10.20+33.10.21+33.10.30 la 33.10.32+33.10.50)</t>
  </si>
  <si>
    <t>3310</t>
  </si>
  <si>
    <t>Venituri din prestari de servicii</t>
  </si>
  <si>
    <t>331008</t>
  </si>
  <si>
    <t>Venituri din cercetare</t>
  </si>
  <si>
    <t>331020</t>
  </si>
  <si>
    <t>Venituri din contractele incheiate cu casele de asigurari sociale de sanatate</t>
  </si>
  <si>
    <t>331021</t>
  </si>
  <si>
    <t>Venituri din contractele incheiate cu directiile de sanatate publica din sume alocate de la bugetul de stat</t>
  </si>
  <si>
    <t>331030</t>
  </si>
  <si>
    <t>Alte venituri din prestari de servicii si alte activitati</t>
  </si>
  <si>
    <t>331050</t>
  </si>
  <si>
    <t>Transferuri voluntare, altele decat subventiile (cod 37.10.01 + 37.10.03 + 37.10.04 + 37.10.50)</t>
  </si>
  <si>
    <t>3710</t>
  </si>
  <si>
    <t>Donatii si sponsorizari</t>
  </si>
  <si>
    <t>371001</t>
  </si>
  <si>
    <t>Varsaminte din sectiunea de functionare pentru finantarea sectiunii de dezvoltare a bugetului local(cu semnul minus)</t>
  </si>
  <si>
    <t>371003</t>
  </si>
  <si>
    <t>Varsaminte din sectiunea de functionare</t>
  </si>
  <si>
    <t>371004</t>
  </si>
  <si>
    <t>Alte transferuri voluntare</t>
  </si>
  <si>
    <t>371050</t>
  </si>
  <si>
    <t>II. VENITURI DIN CAPITAL (cod 39.10)</t>
  </si>
  <si>
    <t>0015</t>
  </si>
  <si>
    <t>Venituri din valorificarea unor bunuri (cod 39.10.01+39.10.50)</t>
  </si>
  <si>
    <t>3910</t>
  </si>
  <si>
    <t>Venituri din valorificarea unor bunuri ale institutiilor publice</t>
  </si>
  <si>
    <t>391001</t>
  </si>
  <si>
    <t>IV. SUBVENTII (cod 00.18)</t>
  </si>
  <si>
    <t>0017</t>
  </si>
  <si>
    <t>SUBVENTII DE LA ALTE NIVELE ALE ADMINISTRATIEI PUBLICE (cod 42.10+43.10)</t>
  </si>
  <si>
    <t>0018</t>
  </si>
  <si>
    <t>Subventii de la bugetul de stat (cod 42.10.11+42.10.39+42.10.43+42.10.62+42.10.70)</t>
  </si>
  <si>
    <t>4210</t>
  </si>
  <si>
    <t>Subventii de la bugetul de stat catre institutii publice finantate partial sau integral din venituri proprii pentru proiecte finantate din FEN postaderare</t>
  </si>
  <si>
    <t>421039</t>
  </si>
  <si>
    <t>SUBVENTII DE LA ALTE ADMINISTRATII (cod 43.10.09+43.10.10+43.10.14+43.10.15+43.10.16+43.10.17+43.10.19+43.10.31+43.10.33)</t>
  </si>
  <si>
    <t>4310</t>
  </si>
  <si>
    <t>Subventii pentru institutii publice</t>
  </si>
  <si>
    <t>431009</t>
  </si>
  <si>
    <t>Subventii din bugetele locale pentru finantarea cheltuielilor curente din domeniul sanatatii</t>
  </si>
  <si>
    <t>431010</t>
  </si>
  <si>
    <t>Subventii din bugetele locale pentru finantarea cheltuielilor de capital din domeniul sanatatii</t>
  </si>
  <si>
    <t>431014</t>
  </si>
  <si>
    <t>Sume din bugetul de stat catre bugetele locale pentru finantarea investitiilor în sanatate (cod 43.10.16.01+43.10.16.02+43.10.16.03)</t>
  </si>
  <si>
    <t>431016</t>
  </si>
  <si>
    <t>Sume din bugetul de stat catre bugetele locale pentru finantarea reparatiilor capitale în sanatate</t>
  </si>
  <si>
    <t>43101602</t>
  </si>
  <si>
    <t>Sume din bugetul de stat catre bugetele locale pentru finantarea altor investitii în sanatate</t>
  </si>
  <si>
    <t>43101603</t>
  </si>
  <si>
    <t>Subventii pentru institutiile publice destinate sectiunii de dezvoltare</t>
  </si>
  <si>
    <t>431019</t>
  </si>
  <si>
    <t>Subventii din bugetul Fondului national unic de asigurari sociale de sanatate pentru acoperirea cresterilor salariale</t>
  </si>
  <si>
    <t>431033</t>
  </si>
  <si>
    <t>Alte sume primite de la UE ( cod 46.10.04)</t>
  </si>
  <si>
    <t>4610</t>
  </si>
  <si>
    <t>Alte sume primite din fonduri de la Uniunea Europeana pentru programele operationale finantate din cadrul financiar 2014-2020</t>
  </si>
  <si>
    <t>461004</t>
  </si>
  <si>
    <t>TOTAL CHELTUIELI - SECTIUNEA DE FUNCTIONARE + SECTIUNEA DE DEZVOLTARE ( cod 50.10+59.10+63.10+70.10+74.10+79.10)</t>
  </si>
  <si>
    <t>4910</t>
  </si>
  <si>
    <t>TITLUL I CHELTUIELI DE PERSONAL (cod 10.01+10.02+10.03)</t>
  </si>
  <si>
    <t>10</t>
  </si>
  <si>
    <t>TITLUL II BUNURI SI SERVICII (cod 20.01 la 20.06+20.09 la 20.16+20.18 la 20.25+20.27+20.30)</t>
  </si>
  <si>
    <t>20</t>
  </si>
  <si>
    <t>TITLUL X ALTE CHELTUIELI (cod 59.01 + 59.02 + 59.08 +59.11 +59.12 +59.15 +59.17 +59.20+59.22 +59.25 +59.30+59.35+59.40+59.41)</t>
  </si>
  <si>
    <t>59</t>
  </si>
  <si>
    <t>Burse</t>
  </si>
  <si>
    <t>5901</t>
  </si>
  <si>
    <t>Sume aferente persoanelor cu handicap neîncadrate</t>
  </si>
  <si>
    <t>5940</t>
  </si>
  <si>
    <t>SECTIUNEA DE DEZVOLTARE (cod 51+55+56+58+70+79+85)</t>
  </si>
  <si>
    <t>D</t>
  </si>
  <si>
    <t>TITLUL X Proiecte cu finantare din fonduri externe nerambursabile aferente cadrului financiar 2014-2020 (cod 58.01 la 58.05+58.11+58.12+58.15+58.16+58.30)</t>
  </si>
  <si>
    <t>58</t>
  </si>
  <si>
    <t>Programe din Fondul European de Dezvoltare Regionala (FEDR) (58.01.01 la 58.01.03)</t>
  </si>
  <si>
    <t>5801</t>
  </si>
  <si>
    <t>Finantarea nationala</t>
  </si>
  <si>
    <t>580101</t>
  </si>
  <si>
    <t>Finantarea externa nerambursabila</t>
  </si>
  <si>
    <t>580102</t>
  </si>
  <si>
    <t>CHELTUIELI DE CAPITAL (cod 71+72+75)</t>
  </si>
  <si>
    <t>70</t>
  </si>
  <si>
    <t>TITLUL XII ACTIVE NEFINANCIARE (cod 71.01 + 71.03)</t>
  </si>
  <si>
    <t>71</t>
  </si>
  <si>
    <t>Active fixe (cod 71.01.01 la 71.01.03+71.01.30)</t>
  </si>
  <si>
    <t>7101</t>
  </si>
  <si>
    <t>Constructii</t>
  </si>
  <si>
    <t>710101</t>
  </si>
  <si>
    <t>Masini, echipamente si mijloace de transport</t>
  </si>
  <si>
    <t>710102</t>
  </si>
  <si>
    <t>Mobilier, aparatura birotica si alte active corporale</t>
  </si>
  <si>
    <t>710103</t>
  </si>
  <si>
    <t>Alte active fixe</t>
  </si>
  <si>
    <t>710130</t>
  </si>
  <si>
    <t>Reparatii capitale aferente activelor fixe</t>
  </si>
  <si>
    <t>7103</t>
  </si>
  <si>
    <t>Partea I-a SERVICII PUBLICE GENERALE (cod 51.10+ 54.10+55.10)</t>
  </si>
  <si>
    <t>5010</t>
  </si>
  <si>
    <t>Alte servicii publice generale (cod 54.10.10+54.10.50)</t>
  </si>
  <si>
    <t>5410</t>
  </si>
  <si>
    <t>Partea a III-a CHELTUIELI SOCIAL-CULTURALE ( COD 65.10+66.10+67.10+68.10)</t>
  </si>
  <si>
    <t>6310</t>
  </si>
  <si>
    <t>Sanatate ( cod 66.10.06+66.10.08+66.10.50)</t>
  </si>
  <si>
    <t>6610</t>
  </si>
  <si>
    <t>Cultura, recreere si religie ( 67.10.03+67.10.05+67.10.50)</t>
  </si>
  <si>
    <t>6710</t>
  </si>
  <si>
    <t>VENITURILE SECTIUNII DE FUNCTIONARE (cod 00.02+00.16+00.17)</t>
  </si>
  <si>
    <t>Venituri din prestari de servicii si alte activitati (cod 33.10.05 + 33.10.08 +33.10.09+ 33.10.13 + 33.10.14 + 33.10.16 + 33.10.17 + 33.10.19 + 33.10.20+33.10.21+33.10.30 la 33.10.32 + 33.10.50)</t>
  </si>
  <si>
    <t>Transferuri voluntare, altele decât subventiile (cod 37.10.01+37.10.03+37.10.50)</t>
  </si>
  <si>
    <t>Varsaminte din sectiunea de functionare pentru finantarea sectiunii de dezvoltare a bugetului local (cu semnul minus)</t>
  </si>
  <si>
    <t>SUBVENTII DE LA ALTE ADMINISTRATII (cod 43.10.09+43.10.10+43.10.15+43.10.33)</t>
  </si>
  <si>
    <t>TOTAL CHELTUIELI - SECTIUNEA DE FUNCTIONARE (cod 50.10+59.10+63.10+70.10+74.10+79.10)</t>
  </si>
  <si>
    <t>Partea I-a SERVICII PUBLICE GENERALE (cod 54.10+55.10)</t>
  </si>
  <si>
    <t>VENITURILE SECTIUNII DE DEZVOLTARE (cod 00.02+ 00.15+ 00.16+00.17+45.10+46.10+48.10) - TOTAL</t>
  </si>
  <si>
    <t>I. VENITURI CURENTE ( cod 00.12)</t>
  </si>
  <si>
    <t>C. VENITURI NEFISCALE ( cod 00.14)</t>
  </si>
  <si>
    <t>C2. VANZARI DE BUNURI SI SERVICII (cod 36.10+37.10)</t>
  </si>
  <si>
    <t>Transferuri voluntare, altele decat subventiile (cod 37.10.04)</t>
  </si>
  <si>
    <t>Subventii de la bugetul de stat (cod 42.10.39+42.10.62+42.10.70)</t>
  </si>
  <si>
    <t>SUBVENTII DE LA ALTE ADMINISTRATII (cod 43.10.14+43.10.16+43.10.17+43.10.19+43.10.31)</t>
  </si>
  <si>
    <t>TOTAL CHELTUIELI - SECTIUNEA DE DEZVOLTARE (cod 50.10+59.10+63.10+70.10+74.10+79.10)</t>
  </si>
  <si>
    <t>Partea I-a SERVICII PUBLICE GENERALE (cod 54.10)</t>
  </si>
  <si>
    <t>TOTAL VENITURI (cod00.02+00.15+00.16+00.17+45.02+46.02+47.02+48.02)</t>
  </si>
  <si>
    <t>000102</t>
  </si>
  <si>
    <t>VENITURI PROPRII (00.02-11.02-37.02+00.15+00.16)</t>
  </si>
  <si>
    <t>4990</t>
  </si>
  <si>
    <t>I. VENITURI CURENTE (cod 00.03+00.12)</t>
  </si>
  <si>
    <t>A. VENITURI FISCALE (cod 00.04+00.09+00.10+00.11)</t>
  </si>
  <si>
    <t>0003</t>
  </si>
  <si>
    <t>A1. IMPOZIT PE VENIT, PROFIT SI CASTIGURI DIN CAPITAL (cod 00.05+00.06+00.07)</t>
  </si>
  <si>
    <t>0004</t>
  </si>
  <si>
    <t>A1.2. IMPOZIT PE VENIT, PROFIT, SI CASTIGURI DIN CAPITAL DE LA PERSOANE FIZICE (cod 03.02+04.02)</t>
  </si>
  <si>
    <t>0006</t>
  </si>
  <si>
    <t>Cote si sume defalcate din impozitul pe venit (cod 04.02.01+04.02.04)</t>
  </si>
  <si>
    <t>0402</t>
  </si>
  <si>
    <t>Cote defalcate din impozitul pe venit</t>
  </si>
  <si>
    <t>040201</t>
  </si>
  <si>
    <t>Sume alocate din cotele defalcate din impozitul pe venit pentru echilibrarea bugetelor locale</t>
  </si>
  <si>
    <t>040204</t>
  </si>
  <si>
    <t>A4. IMPOZITE SI TAXE PE BUNURI SI SERVICII (cod 11.02+12.02+15.02+16.02)</t>
  </si>
  <si>
    <t>0010</t>
  </si>
  <si>
    <t>Sume defalcate din TVA (cod 11.02.01+11.02.02+11.02.05+11.02.06+11.02.09)</t>
  </si>
  <si>
    <t>1102</t>
  </si>
  <si>
    <t>Sume defalcate din taxa pe valoarea adaugata pentru finantarea cheltuielilor descentralizate la nivelul judetelor</t>
  </si>
  <si>
    <t>110201</t>
  </si>
  <si>
    <t>Sume defalcate din taxa pe valoarea adaugata pentru drumuri</t>
  </si>
  <si>
    <t>110205</t>
  </si>
  <si>
    <t>Sume defalcate din taxa pe valoarea adaugata pentru echilibrarea bugetelor locale</t>
  </si>
  <si>
    <t>110206</t>
  </si>
  <si>
    <t>Taxe pe utilizarea bunurilor, autorizarea utilizarii bunurilor sau pe desfasurarea de activitati (cod 16.02.02+16.02.03+16.02.50)</t>
  </si>
  <si>
    <t>1602</t>
  </si>
  <si>
    <t>Taxe si tarife pentru eliberarea de licente si autorizatii de functionare</t>
  </si>
  <si>
    <t>160203</t>
  </si>
  <si>
    <t>Alte taxe pe utilizarea bunurilor, autorizarea utilizarii bunurilor sau pe desfasurare de activitati</t>
  </si>
  <si>
    <t>160250</t>
  </si>
  <si>
    <t>C. VENITURI NEFISCALE (cod 00.13+00.14)</t>
  </si>
  <si>
    <t>C1. VENITURI DIN PROPRIETATE (cod 30.02+31.02)</t>
  </si>
  <si>
    <t>Venituri din proprietate (cod 30.02.01+30.02.05+30.02.08+30.02.50)</t>
  </si>
  <si>
    <t>3002</t>
  </si>
  <si>
    <t>Venituri din concesiuni si inchirieri (cod 30.02.05.30)</t>
  </si>
  <si>
    <t>300205</t>
  </si>
  <si>
    <t>30020530</t>
  </si>
  <si>
    <t>C2. VANZARI DE BUNURI SI SERVICII (cod 33.02+34.02+35.02+36.02+37.02)</t>
  </si>
  <si>
    <t>Venituri din prestari de servicii si alte activitati (cod33.02.08+33.02.10+33.02.12+33.02.24+33.02.26+33.02.27+33.02.28+33.02.33+33.02.50)</t>
  </si>
  <si>
    <t>3302</t>
  </si>
  <si>
    <t>Contribu?ia de între?inere a persoanelor asistate</t>
  </si>
  <si>
    <t>330213</t>
  </si>
  <si>
    <t>Amenzi, penalitati si confiscari (cod 35.02.01 la 35.02.03+35.02.50)</t>
  </si>
  <si>
    <t>3502</t>
  </si>
  <si>
    <t>Venituri din amenzi si alte sanctiuni aplicate potrivit dispozitiilor legale (cod 35.02.01.02)</t>
  </si>
  <si>
    <t>350201</t>
  </si>
  <si>
    <t>Venituri din amenzi si alte sanctiuni aplicate de catre alte institutii de specialitate</t>
  </si>
  <si>
    <t>35020102</t>
  </si>
  <si>
    <t>Diverse venituri (cod36.02.01+36.02.05+36.02.06+36.02.07+36.02.11+36.02.14+36.02.22+36.02.23+36.02.31+36.02.32+36.02.47+36.02.50)</t>
  </si>
  <si>
    <t>3602</t>
  </si>
  <si>
    <t>Alte venituri</t>
  </si>
  <si>
    <t>360250</t>
  </si>
  <si>
    <t>SUBVENTII DE LA ALTE NIVELE ALE ADMINISTRATIEI PUBLICE (cod 42.02+43.02)</t>
  </si>
  <si>
    <t>Subventii de la bugetul de stat (cod42.02.01+42.02.05+42.02.10+42.02.12 la 42.02.16+42.02.18+42.02.20+42.02.21+42.02.28+42.02.29+42.02.34 + 42.02.35+42.02.40 la 42.02.42+42.02.45+42.02.51+42.02.52+42.02.54+42.02.55+42.02.62+42.02.65 la 42.02.67+42.02</t>
  </si>
  <si>
    <t>4202</t>
  </si>
  <si>
    <t>Finantarea drepturilor acordate persoanelor cu handicap</t>
  </si>
  <si>
    <t>420221</t>
  </si>
  <si>
    <t>Finantarea Programului National de Dezvoltare Locala</t>
  </si>
  <si>
    <t>420265</t>
  </si>
  <si>
    <t>Subventii de la bugetul de stat catre bugetele locale necesare sustinerii derularii proiectelor finantate din fonduri externe nerambursabile (FEN) postaderare aferete perioadei de programare 2014-2020****)</t>
  </si>
  <si>
    <t>420269</t>
  </si>
  <si>
    <t>Subventii pentru realizarea activitati de colectare, transport, depozitare si neutralizare a deseurilor de origine animala</t>
  </si>
  <si>
    <t>420273</t>
  </si>
  <si>
    <t>Alte sume primite de la UE ( cod 46.02.03)</t>
  </si>
  <si>
    <t>4602</t>
  </si>
  <si>
    <t>Alte sume primate din fonduri de la UE pentru programele operationale finantate din cadrul financiar 2014-2020</t>
  </si>
  <si>
    <t>460204</t>
  </si>
  <si>
    <t>Sume primite de la UE/alti donatori in contul platilor efectuate si prefinantari aferente cadrului financiar 2014-2020 ( cod 48.02.01 la cod 48.02.05+48.02.11+48.02.12+48.02.15+48.02.19)</t>
  </si>
  <si>
    <t>4802</t>
  </si>
  <si>
    <t>Fondul European de Dezvoltare Regionala (FEDR) (cod 48.02.01.01+48.02.01.02+48.02.01.03)</t>
  </si>
  <si>
    <t>480201</t>
  </si>
  <si>
    <t>Sume primite în contul platilor efectuate în anul curent</t>
  </si>
  <si>
    <t>48020101</t>
  </si>
  <si>
    <t>Fondul Social European (FSE) (cod 48.02.02.01+48.02.02.02+48.02.02.03)</t>
  </si>
  <si>
    <t>480202</t>
  </si>
  <si>
    <t>48020201</t>
  </si>
  <si>
    <t>TOTAL CHELTUIELI (cod 50.02 + 59.02 + 63.02 + 70.02 + 74.02 + 79.02)</t>
  </si>
  <si>
    <t>4902</t>
  </si>
  <si>
    <t>SECTIUNEA DE FUNCTIONARE (cod 01+79+85)</t>
  </si>
  <si>
    <t>F</t>
  </si>
  <si>
    <t>TITLUL III DOBANZI (cod 30.01 la 30.03)</t>
  </si>
  <si>
    <t>30</t>
  </si>
  <si>
    <t>Dobanzi aferente datoriei publice interne (cod 30.01.01+30.01.02)</t>
  </si>
  <si>
    <t>3001</t>
  </si>
  <si>
    <t>Dobanzi aferente datoriei publice interne directe</t>
  </si>
  <si>
    <t>300101</t>
  </si>
  <si>
    <t>Dobanzi aferente datoriei publice externe (cod 30.02.01 la 30.02.03+30.02.05)</t>
  </si>
  <si>
    <t>Dobanzi aferente creditelor externe contractate de ordonatorii de credite</t>
  </si>
  <si>
    <t>300202</t>
  </si>
  <si>
    <t>TITLUL VI TRANSFERURI INTRE UNITATI ALE ADMINISTRATIEI PUBLICE (cod 51.01)</t>
  </si>
  <si>
    <t>51F</t>
  </si>
  <si>
    <t>Transferuri curente (cod 51.01.01+51.01.03+51.01.05+51.01.14+51.01.15+51.01.24+51.01.26+51.01.31+51.01.39 + 51.01.46+51.01.49+51.01.60+51.01.61+51.01.64)</t>
  </si>
  <si>
    <t>5101</t>
  </si>
  <si>
    <t>Transferuri catre institutii publice</t>
  </si>
  <si>
    <t>510101</t>
  </si>
  <si>
    <t>Actiuni de sanatate</t>
  </si>
  <si>
    <t>510103</t>
  </si>
  <si>
    <t>Transferuri din bugetele locale pentru finantarea cheltuielilor curente din domeniul sanatatii</t>
  </si>
  <si>
    <t>510146</t>
  </si>
  <si>
    <t>TITLUL VII ALTE TRANSFERURI (cod 55.01+ 55.02)</t>
  </si>
  <si>
    <t>55F</t>
  </si>
  <si>
    <t>A. Transferuri interne (cod 55.01.18+ 55.01.63+55.01.65)</t>
  </si>
  <si>
    <t>5501F</t>
  </si>
  <si>
    <t>Alte transferuri curente interne</t>
  </si>
  <si>
    <t>550118</t>
  </si>
  <si>
    <t>TITLUL IX ASISTENTA SOCIALA (cod 57.02)</t>
  </si>
  <si>
    <t>57</t>
  </si>
  <si>
    <t>Ajutoare sociale (cod 57.02.01 la 57.02.04)</t>
  </si>
  <si>
    <t>5702</t>
  </si>
  <si>
    <t>Ajutoare sociale in numerar</t>
  </si>
  <si>
    <t>570201</t>
  </si>
  <si>
    <t>Ajutoare sociale in natura</t>
  </si>
  <si>
    <t>570202</t>
  </si>
  <si>
    <t>Asociatii si fundatii</t>
  </si>
  <si>
    <t>5911</t>
  </si>
  <si>
    <t>Sustinerea cultelor</t>
  </si>
  <si>
    <t>5912</t>
  </si>
  <si>
    <t>Contributii la salarizarea personalului neclerical</t>
  </si>
  <si>
    <t>5915</t>
  </si>
  <si>
    <t>OPERATIUNI FINANCIARE (cod 80+81)</t>
  </si>
  <si>
    <t>79F</t>
  </si>
  <si>
    <t>TITLUL XVI RAMBURSARI DE CREDITE (cod 81.01+81.02+81.05)</t>
  </si>
  <si>
    <t>81F</t>
  </si>
  <si>
    <t>Rambursari de credite externe (cod 81.01.01+81.01.02+81.01.05+81.01.06)</t>
  </si>
  <si>
    <t>8101</t>
  </si>
  <si>
    <t>Rambursari de credite externe contractate de ordonatorii de credite</t>
  </si>
  <si>
    <t>810101</t>
  </si>
  <si>
    <t>Rambursari de credite interne (cod 81.02.01+81.02.02+81.02.05)</t>
  </si>
  <si>
    <t>8102</t>
  </si>
  <si>
    <t>Rambursari de credite aferente datoriei publice interne locale</t>
  </si>
  <si>
    <t>810205</t>
  </si>
  <si>
    <t>SECTIUNEA DE DEZVOLTARE (cod 51+55+56+70+79+84+85)</t>
  </si>
  <si>
    <t>TITLUL VI TRANSFERURI INTRE UNITATI ALE ADMINISTRATIEI PUBLICE (cod 51.02)</t>
  </si>
  <si>
    <t>51D</t>
  </si>
  <si>
    <t>Transferuri de capital (cod 51.02.12+51.02.28+51.02.29)</t>
  </si>
  <si>
    <t>5102</t>
  </si>
  <si>
    <t>Transferuri din bugetele locale pentru finantarea cheltuielilor de capital din domeniul sanatatii</t>
  </si>
  <si>
    <t>510228</t>
  </si>
  <si>
    <t>Alte transferuri de capital catre institutii publice</t>
  </si>
  <si>
    <t>510229</t>
  </si>
  <si>
    <t>TITLUL VII ALTE TRANSFERURI (cod 55.01)</t>
  </si>
  <si>
    <t>55D</t>
  </si>
  <si>
    <t>A. Transferuri interne (cod 55.01.03+55.01.07 la 55.01.10+55.01.12+55.01.13+55.01.15+55.01.28+55.01.42+55.01.56)</t>
  </si>
  <si>
    <t>5501D</t>
  </si>
  <si>
    <t>Programe de dezvoltare</t>
  </si>
  <si>
    <t>550113</t>
  </si>
  <si>
    <t>Investitii ale regiilor autonome aeroportuare, de interes local</t>
  </si>
  <si>
    <t>550156</t>
  </si>
  <si>
    <t>Titlul VIII Proiecte cu finantare din Fonduri externe nerambursabile (FEN) postaderare (cod 56.01 la 56.05+cod 56.07+56.08+56.11+56.15 la 56.18 +56.25+56.27+56.28+56.40)</t>
  </si>
  <si>
    <t>56</t>
  </si>
  <si>
    <t>Programe din Fondul European de Dezvoltare Regionala (FEDR ) (cod 56.01.03)</t>
  </si>
  <si>
    <t>5601</t>
  </si>
  <si>
    <t>Cheltuieli neeligibile</t>
  </si>
  <si>
    <t>560103</t>
  </si>
  <si>
    <t>580103</t>
  </si>
  <si>
    <t>Programe din Fondul Social European (FSE) (58.02.01 la 58.02.03)</t>
  </si>
  <si>
    <t>5802</t>
  </si>
  <si>
    <t>580201</t>
  </si>
  <si>
    <t>580202</t>
  </si>
  <si>
    <t>Partea I-a SERVICII PUBLICE GENERALE (cod 51.02+54.02+55.02+56.02)</t>
  </si>
  <si>
    <t>5002</t>
  </si>
  <si>
    <t>Autoritati publice si actiuni externe (cod 51.02.01)</t>
  </si>
  <si>
    <t>Alte servicii publice generale (cod 54.02.05 la 54.02.07+54.02.10+54.02.50)</t>
  </si>
  <si>
    <t>5402</t>
  </si>
  <si>
    <t>Tranzactii privind datoria publica si împrumuturi</t>
  </si>
  <si>
    <t>5502</t>
  </si>
  <si>
    <t>Partea a II-a APARARE, ORDINE PUBLICA SI SIGURANTA NATIONALA (cod 60.02+61.02)</t>
  </si>
  <si>
    <t>5902</t>
  </si>
  <si>
    <t>Aparare (cod 60.02.02)</t>
  </si>
  <si>
    <t>6002</t>
  </si>
  <si>
    <t>Partea a III-a CHELTUIELI SOCIAL-CULTURALE (cod65.02+66.02+67.02+68.02)</t>
  </si>
  <si>
    <t>6302</t>
  </si>
  <si>
    <t>Invatamant (cod 65.02.03 la 65.02.05+65.02.07+65.02.11+65.02.12+65.02.50)</t>
  </si>
  <si>
    <t>6502</t>
  </si>
  <si>
    <t>Sanatate (cod 66.02.06+66.02.08+66.02.50)</t>
  </si>
  <si>
    <t>6602</t>
  </si>
  <si>
    <t>Cultura, recreere si religie (cod 67.02.03+67.02.05+67.02.06+67.02.50)</t>
  </si>
  <si>
    <t>6702</t>
  </si>
  <si>
    <t>Asigurari si asistenta sociala (cod68.02.04+68.02.05+68.02.06+68.02.10+68.02.11+68.02.12+ 68.02.15+68.02.50)</t>
  </si>
  <si>
    <t>6802</t>
  </si>
  <si>
    <t>Partea a IV-a SERVICII SI DEZVOLTARE PUBLICA, LOCUINTE, MEDIU SI APE (cod 70.02+74.02)</t>
  </si>
  <si>
    <t>6902</t>
  </si>
  <si>
    <t>Locuinte, servicii si dezvoltare publica (cod 70.02.03+70.02.05 la 70.02.07+70.02.50)</t>
  </si>
  <si>
    <t>7002</t>
  </si>
  <si>
    <t>Protectia mediului (cod 74.02.03+74.02.05+74.02.06+74.02.50)</t>
  </si>
  <si>
    <t>7402</t>
  </si>
  <si>
    <t>Partea a V-a ACTIUNI ECONOMICE (cod 80.02+81.02+83.02+84.02+87.02)</t>
  </si>
  <si>
    <t>7902</t>
  </si>
  <si>
    <t>Agricultura, silvicultura, piscicultura si vanatoare (cod 83.02.03+83.02.50)</t>
  </si>
  <si>
    <t>8302</t>
  </si>
  <si>
    <t>Transporturi (cod 84.02.03+84.02.04+84.02.06+84.02.50)</t>
  </si>
  <si>
    <t>8402</t>
  </si>
  <si>
    <t>Alte actiuni economice (cod 87.02.01+87.02.03 la 87.02.05+87.02.50)</t>
  </si>
  <si>
    <t>8702</t>
  </si>
  <si>
    <t>VENITURILE SECTIUNII DE FUNCTIONARE (cod 00.02+00.16+00.17) - TOTAL</t>
  </si>
  <si>
    <t>VENITURI PROPRII (00.02-11.02-37.02+00.16)</t>
  </si>
  <si>
    <t>Venituri din prestari de servicii si alte activitati (cod 33.02.08 + 33.02.10 + 33.02.12 + 33.02.24 +33.02.26+33.02.27+33.02.28+33.02.33+33.02.50)</t>
  </si>
  <si>
    <t>Contributia de întretinere a persoanelor asistate</t>
  </si>
  <si>
    <t>Diverse venituri (cod 36.02.01+36.02.05+36.02.06+36.02.11+36.02.14+36.02.32+36.02.50)</t>
  </si>
  <si>
    <t>Subventii de la bugetul de stat (cod 42.02.21+42.02.28+42.02.32 la 42.02.36 +42.02.41 + 42.02.42+42.02.44 +42.02.45+42.02.51+42.02.54+42.02.66+420273)</t>
  </si>
  <si>
    <t>Subventii pentru realizarea activitatii de colectare, transport, depozitare si neutralizare a deseurilor de origine animala</t>
  </si>
  <si>
    <t>CHELTUIELILE SECTIUNII DE FUNCTIONARE (cod 50.02 + 59.02 + 63.02 + 70.02 + 74.02 + 79.02)</t>
  </si>
  <si>
    <t>Asigurari si asistenta sociala (cod68.02.04+68.02.05+68.02.06+68.02.10+68.02.11+68.02.12+ 68.02.15+ 68.02.50)</t>
  </si>
  <si>
    <t>VENITURILE SECTIUNII DE DEZVOLTARE (00.02+00.15+00.17+45.02+46.02+48.02) - TOTAL</t>
  </si>
  <si>
    <t>Subventii de la bugetul de stat (cod 42.02.01+42.02.05+42.02.10+42.02.12 la 42.02.18+42.02.20+42.02.29+42.02.40+42.02.51+42.02.52+42.02.55+42.02.62+42.02.65+42.02.67+42.02.69+42.02.77)</t>
  </si>
  <si>
    <t>CHELTUIELILE SECTIUNII DE DEZVOLTARE (cod 50.02 + 59.02 + 63.02 + 70.02 +74.02+ 79.02)</t>
  </si>
  <si>
    <t>Partea I-a SERVICII PUBLICE GENERALE (cod 51.02+54.02)</t>
  </si>
  <si>
    <t>Partea a III-a CHELTUIELI SOCIAL-CULTURALE (cod 65.02+66.02+67.02+68.02)</t>
  </si>
  <si>
    <t>Invatamant (cod 65.02.03 la 65.02.05+65.02.07+65.02.11+65.02.50)</t>
  </si>
  <si>
    <t>Transporturi (cod 84.02.03+84.02.06+84.02.50)</t>
  </si>
  <si>
    <t>Deficitul Secțiunii de dezvoltare</t>
  </si>
  <si>
    <t>SD</t>
  </si>
  <si>
    <t>Deficitul Secțiunii de funcționare</t>
  </si>
  <si>
    <t>SF</t>
  </si>
  <si>
    <t>Deficitul total</t>
  </si>
  <si>
    <t>Total</t>
  </si>
  <si>
    <t>Subventii de la bugetul de stat catre bugetele locale pentru finantarea investitiilor in sanatate (cod 42.02.16.01+42.02.16.02+42.02.16.03)</t>
  </si>
  <si>
    <t>Subventii de la bugetul de stat catre bugetele locale pentru finantarea altor investitii în sanatate</t>
  </si>
  <si>
    <t>420216</t>
  </si>
  <si>
    <t>42021603</t>
  </si>
  <si>
    <t>Sume din bugetul de stat catre bugetele locale pentru finantarea aparaturii medicale si echipamentelor de comunicatii în urgenta în sanatate</t>
  </si>
  <si>
    <t>43101601</t>
  </si>
  <si>
    <t>ROMÂNIA</t>
  </si>
  <si>
    <t>JUDEŢUL MUREŞ</t>
  </si>
  <si>
    <t>CONSILIUL JUDEŢEAN MUREŞ</t>
  </si>
  <si>
    <t>Invatamant ( cod 65.10.03+65.10.04+65.10.05+65.10.07+65.10.11+65.10.50)</t>
  </si>
  <si>
    <t>CHELTUIELI CURENTE (cod 10+20+30+40+50+51SF+55SF+57+59)</t>
  </si>
  <si>
    <t>6510</t>
  </si>
  <si>
    <t>01F</t>
  </si>
  <si>
    <t>Venituri din valorificarea produselor obtinute din activitatea proprie sau anexa</t>
  </si>
  <si>
    <t>331016</t>
  </si>
  <si>
    <t>TITLUL XIX PLĂȚI EFECTUATE ÎN ANII PRECEDENȚI ȘI RECUPERATE ÎN ANUL CURENT</t>
  </si>
  <si>
    <t>Plați efectuate în anii precedenți și recuperate în anul curent</t>
  </si>
  <si>
    <t>85F</t>
  </si>
  <si>
    <t>III. OPERAȚIUNI FINANCIARE</t>
  </si>
  <si>
    <t>0016</t>
  </si>
  <si>
    <t>Alte operațiuni financiare</t>
  </si>
  <si>
    <t>Sume din excedentul anului precedent pentru acoperirea golurilor temporare de casă</t>
  </si>
  <si>
    <t>4110</t>
  </si>
  <si>
    <t>411006</t>
  </si>
  <si>
    <t>Plați efectuate în anii precedenți și recuperate în anul curent în secțiunea de dezvoltare</t>
  </si>
  <si>
    <t>II. VENITURI DIN CAPITAL (cod 39.02)</t>
  </si>
  <si>
    <t>Venituri din valorificarea unor bunuri (cod 39.02.01+39.02.50)</t>
  </si>
  <si>
    <t>III. OPERAȚIUNI FINANCIARE (cod 40.02+41.02)</t>
  </si>
  <si>
    <t>Încasări din rambursarea împrumuturilor acordate</t>
  </si>
  <si>
    <t>Sume din excedentul bugetului local utilizate pentru finanțarea cheltuielilor secțiunii de dezvoltare</t>
  </si>
  <si>
    <t>4002</t>
  </si>
  <si>
    <t>4002014</t>
  </si>
  <si>
    <t>Sume din excedentul anului precedent pentru acoperirea golurilor temporare de casă ale secțiunii de funcționare</t>
  </si>
  <si>
    <t>4002011</t>
  </si>
  <si>
    <t>Sume primite de la UE/alti donatori in contul platilor efectuate si prefinantari aferente cadrului financiar 2014-2020 ( cod 48.10.01 la cod 48.10.05+48.10.11+48.10.12+48.10.15+48.10.19)</t>
  </si>
  <si>
    <t>Fondul European de Dezvoltare Regional? (FEDR) (cod 48.10.01.01+48.10.01.02+48.10.01.03)</t>
  </si>
  <si>
    <t>4810</t>
  </si>
  <si>
    <t>481001</t>
  </si>
  <si>
    <t>48100101</t>
  </si>
  <si>
    <t>Transferuri voluntare, altele decat subventiile (cod 37.02.04+37.02.05)</t>
  </si>
  <si>
    <t>3702</t>
  </si>
  <si>
    <t>370204</t>
  </si>
  <si>
    <t>Subventii primite din Fondul de Interventie**)</t>
  </si>
  <si>
    <t>420228</t>
  </si>
  <si>
    <t>Transferuri voluntare, altele decat subventiile (cod 37.02.01+37.02.03+37.02.50)</t>
  </si>
  <si>
    <t>370203</t>
  </si>
  <si>
    <t>Diverse venituri (cod 36.10.04+36.10.50)</t>
  </si>
  <si>
    <t>3610</t>
  </si>
  <si>
    <t>361050</t>
  </si>
  <si>
    <t>580203</t>
  </si>
  <si>
    <t>Subventii de la bugetul de stat catre bugetele locale pentru finantarea aparaturii medicale si echipamentelor de comunicatii în urgenta în sanatate</t>
  </si>
  <si>
    <t>Subventii de la bugetul de stat catre bugetele locale pentru finantarea reparatiilor capitale în sanatate</t>
  </si>
  <si>
    <t>42021601</t>
  </si>
  <si>
    <t>42021602</t>
  </si>
  <si>
    <t>Taxe speciale</t>
  </si>
  <si>
    <t>360206</t>
  </si>
  <si>
    <t>Venituri din recuperarea cheltuielilor de judecată, imputații și despăgubiri</t>
  </si>
  <si>
    <t>Subventii de la bugetul de stat catre institutii publice finantate partial sau integral din venit.proprii necesare sustinerii derularii proiectelor finantate din fonduri externe nerambursabile (FEN) postaderare afr. perioadei de programare 201</t>
  </si>
  <si>
    <t>421070</t>
  </si>
  <si>
    <t>Sume alocate pentru stimulentul de risc</t>
  </si>
  <si>
    <t>431040</t>
  </si>
  <si>
    <t>Subventii de la bugetul de stat (cod 42.10.11+42.10.43)</t>
  </si>
  <si>
    <t>421082</t>
  </si>
  <si>
    <t>Amenzi, penalitati si confiscari (cod 35.10.50)</t>
  </si>
  <si>
    <t>Alte amenzi, penalitati si confiscari</t>
  </si>
  <si>
    <t>3510</t>
  </si>
  <si>
    <t>351050</t>
  </si>
  <si>
    <t>Transferuri aferente cheltuielilor cu alocatia de hrana pentru personalul din serviciile sociale private aflat in izolare preventiva la locul de munca</t>
  </si>
  <si>
    <t>550173</t>
  </si>
  <si>
    <t>Subventii de la bugetul de stat pentru decontarea cheltuielilor pentru carantina</t>
  </si>
  <si>
    <t>420280</t>
  </si>
  <si>
    <t>Sume primite în contul platilor efectuate în anii anteriori</t>
  </si>
  <si>
    <t>48100102</t>
  </si>
  <si>
    <t>Din care SCJU</t>
  </si>
  <si>
    <t>Sume primite in contul platilor efectuate in anii anteriori</t>
  </si>
  <si>
    <t>Prefinanțare</t>
  </si>
  <si>
    <t>Venituri din vânzarea unor bunuri</t>
  </si>
  <si>
    <t>Anexa nr.1/3 la HCJ nr.______/2021</t>
  </si>
  <si>
    <t>Anexa nr.1/2 la HCJ nr.______/2021</t>
  </si>
  <si>
    <t>Anexa nr.1/1 la HCJ nr.______/2021</t>
  </si>
  <si>
    <t>Anexa nr.1 la HCJ  nr._______/2021</t>
  </si>
  <si>
    <t>Cofinanțare publică acordată în cadrul Mecanismelor financiare Spațiul Economic European și Norvegian 2014-2021</t>
  </si>
  <si>
    <t>Mecanismele financiare Spațiul Economic European și Norvegian 2020-2022</t>
  </si>
  <si>
    <t>Prefinantare</t>
  </si>
  <si>
    <t>% col.3/col.2</t>
  </si>
  <si>
    <t>48100103</t>
  </si>
  <si>
    <t>Alte venituri din proprietate</t>
  </si>
  <si>
    <t>301050</t>
  </si>
  <si>
    <t>Transferuri catre intreprinderi în cadrul schemelor de ajutor de stat</t>
  </si>
  <si>
    <t>550146</t>
  </si>
  <si>
    <t>TITLUL V FONDURI DE REZERVA (cod 50.04)</t>
  </si>
  <si>
    <t>50</t>
  </si>
  <si>
    <t>Fond de rezerva bugetara la dispozitia autoritatilor locale</t>
  </si>
  <si>
    <t>5004</t>
  </si>
  <si>
    <t>Prevederi 2021</t>
  </si>
  <si>
    <t>EXECUȚIA BUGETULUI GENERAL CONSOLIDAT AL JUDEȚULUI MUREȘ LA 30 SEPTEMBRIE 2021</t>
  </si>
  <si>
    <t>Prevederi trimestriale cumulate</t>
  </si>
  <si>
    <t>Realizări efective la 30.09.2021</t>
  </si>
  <si>
    <t>EXECUŢIA  BUGETULUI  PROIECTELOR CU FINANȚARE NERAMBURSABILĂ LA 30 SEPTEMBRIE 2021</t>
  </si>
  <si>
    <t>EXECUŢIA  BUGETULUI INSTITUȚIILOR FINANȚATE INTEGRAL SAU PARȚIAL DIN VENITURI PROPRII LA 30 SEPTEMBRIE 2021</t>
  </si>
  <si>
    <t>EXECUȚIA BUGETULUI JUDEȚULUI MUREȘ LA 30 SEPTEMBRIE 2021</t>
  </si>
  <si>
    <t>Planuri și regulamente de urbanism</t>
  </si>
</sst>
</file>

<file path=xl/styles.xml><?xml version="1.0" encoding="utf-8"?>
<styleSheet xmlns="http://schemas.openxmlformats.org/spreadsheetml/2006/main">
  <numFmts count="16">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43">
    <font>
      <sz val="11"/>
      <color theme="1"/>
      <name val="Calibri"/>
      <family val="2"/>
    </font>
    <font>
      <sz val="11"/>
      <color indexed="8"/>
      <name val="Calibri"/>
      <family val="2"/>
    </font>
    <font>
      <b/>
      <i/>
      <sz val="10"/>
      <name val="Tahoma"/>
      <family val="2"/>
    </font>
    <font>
      <i/>
      <sz val="10"/>
      <name val="Tahoma"/>
      <family val="2"/>
    </font>
    <font>
      <sz val="10"/>
      <name val="Tahoma"/>
      <family val="2"/>
    </font>
    <font>
      <sz val="10"/>
      <name val="Arial"/>
      <family val="2"/>
    </font>
    <font>
      <i/>
      <sz val="10"/>
      <color indexed="8"/>
      <name val="Tahoma"/>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i/>
      <sz val="10"/>
      <color indexed="8"/>
      <name val="Tahoma"/>
      <family val="2"/>
    </font>
    <font>
      <sz val="8"/>
      <name val="Tahoma"/>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i/>
      <sz val="10"/>
      <color theme="1"/>
      <name val="Tahoma"/>
      <family val="2"/>
    </font>
    <font>
      <b/>
      <i/>
      <sz val="10"/>
      <color theme="1"/>
      <name val="Tahoma"/>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color indexed="63"/>
      </top>
      <bottom style="thin"/>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0" borderId="2" applyNumberFormat="0" applyFill="0" applyAlignment="0" applyProtection="0"/>
    <xf numFmtId="0" fontId="29" fillId="28" borderId="0" applyNumberFormat="0" applyBorder="0" applyAlignment="0" applyProtection="0"/>
    <xf numFmtId="0" fontId="30" fillId="27" borderId="3" applyNumberFormat="0" applyAlignment="0" applyProtection="0"/>
    <xf numFmtId="0" fontId="31" fillId="29"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0" borderId="0" applyNumberFormat="0" applyBorder="0" applyAlignment="0" applyProtection="0"/>
    <xf numFmtId="0" fontId="5" fillId="0" borderId="0">
      <alignment/>
      <protection/>
    </xf>
    <xf numFmtId="0" fontId="4" fillId="0" borderId="0">
      <alignment/>
      <protection/>
    </xf>
    <xf numFmtId="0" fontId="0" fillId="31" borderId="4" applyNumberFormat="0" applyFon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2" borderId="9" applyNumberFormat="0" applyAlignment="0" applyProtection="0"/>
    <xf numFmtId="43" fontId="0" fillId="0" borderId="0" applyFont="0" applyFill="0" applyBorder="0" applyAlignment="0" applyProtection="0"/>
    <xf numFmtId="41" fontId="0" fillId="0" borderId="0" applyFont="0" applyFill="0" applyBorder="0" applyAlignment="0" applyProtection="0"/>
  </cellStyleXfs>
  <cellXfs count="30">
    <xf numFmtId="0" fontId="0" fillId="0" borderId="0" xfId="0" applyFont="1" applyAlignment="1">
      <alignment/>
    </xf>
    <xf numFmtId="0" fontId="3" fillId="0" borderId="0" xfId="0" applyFont="1" applyAlignment="1">
      <alignment/>
    </xf>
    <xf numFmtId="0" fontId="2" fillId="33" borderId="10" xfId="49" applyFont="1" applyFill="1" applyBorder="1" applyAlignment="1">
      <alignment horizontal="center" vertical="center" wrapText="1"/>
      <protection/>
    </xf>
    <xf numFmtId="3" fontId="2" fillId="33" borderId="10" xfId="48" applyNumberFormat="1" applyFont="1" applyFill="1" applyBorder="1" applyAlignment="1">
      <alignment horizontal="center" vertical="center" wrapText="1"/>
      <protection/>
    </xf>
    <xf numFmtId="0" fontId="3" fillId="0" borderId="11" xfId="0" applyFont="1" applyBorder="1" applyAlignment="1">
      <alignment/>
    </xf>
    <xf numFmtId="3" fontId="3" fillId="0" borderId="11" xfId="0" applyNumberFormat="1" applyFont="1" applyBorder="1" applyAlignment="1">
      <alignment horizontal="right"/>
    </xf>
    <xf numFmtId="0" fontId="3" fillId="0" borderId="0" xfId="0" applyFont="1" applyAlignment="1">
      <alignment wrapText="1"/>
    </xf>
    <xf numFmtId="0" fontId="3" fillId="0" borderId="12" xfId="0" applyFont="1" applyBorder="1" applyAlignment="1">
      <alignment wrapText="1"/>
    </xf>
    <xf numFmtId="0" fontId="0" fillId="0" borderId="0" xfId="0" applyAlignment="1">
      <alignment wrapText="1"/>
    </xf>
    <xf numFmtId="3" fontId="0" fillId="0" borderId="0" xfId="0" applyNumberFormat="1" applyAlignment="1">
      <alignment/>
    </xf>
    <xf numFmtId="0" fontId="41" fillId="0" borderId="0" xfId="0" applyFont="1" applyAlignment="1">
      <alignment/>
    </xf>
    <xf numFmtId="0" fontId="41" fillId="0" borderId="0" xfId="0" applyFont="1" applyAlignment="1">
      <alignment wrapText="1"/>
    </xf>
    <xf numFmtId="3" fontId="41" fillId="0" borderId="0" xfId="0" applyNumberFormat="1" applyFont="1" applyAlignment="1">
      <alignment/>
    </xf>
    <xf numFmtId="0" fontId="3" fillId="0" borderId="10" xfId="49" applyFont="1" applyFill="1" applyBorder="1" applyAlignment="1">
      <alignment wrapText="1"/>
      <protection/>
    </xf>
    <xf numFmtId="0" fontId="3" fillId="0" borderId="10" xfId="49" applyFont="1" applyFill="1" applyBorder="1" applyAlignment="1">
      <alignment horizontal="left" vertical="center"/>
      <protection/>
    </xf>
    <xf numFmtId="3" fontId="41" fillId="0" borderId="10" xfId="0" applyNumberFormat="1" applyFont="1" applyBorder="1" applyAlignment="1">
      <alignment/>
    </xf>
    <xf numFmtId="0" fontId="42" fillId="0" borderId="0" xfId="0" applyFont="1" applyAlignment="1">
      <alignment wrapText="1"/>
    </xf>
    <xf numFmtId="0" fontId="2" fillId="0" borderId="0" xfId="0" applyFont="1" applyAlignment="1">
      <alignment horizontal="left"/>
    </xf>
    <xf numFmtId="0" fontId="2" fillId="33" borderId="12" xfId="49" applyFont="1" applyFill="1" applyBorder="1" applyAlignment="1">
      <alignment horizontal="center" vertical="center" wrapText="1"/>
      <protection/>
    </xf>
    <xf numFmtId="0" fontId="2" fillId="33" borderId="11" xfId="49" applyFont="1" applyFill="1" applyBorder="1" applyAlignment="1">
      <alignment horizontal="center" vertical="center" wrapText="1"/>
      <protection/>
    </xf>
    <xf numFmtId="3" fontId="2" fillId="33" borderId="11" xfId="48" applyNumberFormat="1" applyFont="1" applyFill="1" applyBorder="1" applyAlignment="1">
      <alignment horizontal="center" vertical="center" wrapText="1"/>
      <protection/>
    </xf>
    <xf numFmtId="0" fontId="3" fillId="0" borderId="11" xfId="0" applyFont="1" applyBorder="1" applyAlignment="1">
      <alignment horizontal="left"/>
    </xf>
    <xf numFmtId="49" fontId="3" fillId="0" borderId="11" xfId="0" applyNumberFormat="1" applyFont="1" applyBorder="1" applyAlignment="1">
      <alignment/>
    </xf>
    <xf numFmtId="49" fontId="3" fillId="0" borderId="11" xfId="0" applyNumberFormat="1" applyFont="1" applyBorder="1" applyAlignment="1">
      <alignment horizontal="left"/>
    </xf>
    <xf numFmtId="10" fontId="3" fillId="0" borderId="11" xfId="0" applyNumberFormat="1" applyFont="1" applyBorder="1" applyAlignment="1">
      <alignment horizontal="right"/>
    </xf>
    <xf numFmtId="0" fontId="41" fillId="0" borderId="0" xfId="0" applyFont="1" applyAlignment="1">
      <alignment horizontal="right"/>
    </xf>
    <xf numFmtId="3" fontId="3" fillId="0" borderId="10" xfId="0" applyNumberFormat="1" applyFont="1" applyBorder="1" applyAlignment="1">
      <alignment horizontal="right"/>
    </xf>
    <xf numFmtId="3" fontId="6" fillId="0" borderId="10" xfId="0" applyNumberFormat="1" applyFont="1" applyBorder="1" applyAlignment="1">
      <alignment/>
    </xf>
    <xf numFmtId="0" fontId="2" fillId="0" borderId="0" xfId="0" applyFont="1" applyAlignment="1">
      <alignment horizontal="left"/>
    </xf>
    <xf numFmtId="0" fontId="2" fillId="0" borderId="0" xfId="0" applyFont="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rmal_mach03" xfId="48"/>
    <cellStyle name="Normal_Machete buget 99" xfId="49"/>
    <cellStyle name="Notă" xfId="50"/>
    <cellStyle name="Percent" xfId="51"/>
    <cellStyle name="Text avertisment" xfId="52"/>
    <cellStyle name="Text explicativ" xfId="53"/>
    <cellStyle name="Titlu" xfId="54"/>
    <cellStyle name="Titlu 1" xfId="55"/>
    <cellStyle name="Titlu 2" xfId="56"/>
    <cellStyle name="Titlu 3" xfId="57"/>
    <cellStyle name="Titlu 4" xfId="58"/>
    <cellStyle name="Total" xfId="59"/>
    <cellStyle name="Verificare celulă"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733"/>
  <sheetViews>
    <sheetView zoomScalePageLayoutView="0" workbookViewId="0" topLeftCell="A100">
      <selection activeCell="C107" sqref="C107"/>
    </sheetView>
  </sheetViews>
  <sheetFormatPr defaultColWidth="9.140625" defaultRowHeight="15"/>
  <cols>
    <col min="1" max="1" width="62.00390625" style="11" customWidth="1"/>
    <col min="2" max="2" width="11.8515625" style="10" customWidth="1"/>
    <col min="3" max="3" width="13.421875" style="10" bestFit="1" customWidth="1"/>
    <col min="4" max="4" width="16.57421875" style="10" customWidth="1"/>
    <col min="5" max="5" width="13.28125" style="10" bestFit="1" customWidth="1"/>
    <col min="6" max="6" width="13.140625" style="10" bestFit="1" customWidth="1"/>
    <col min="7" max="7" width="10.7109375" style="10" bestFit="1" customWidth="1"/>
    <col min="8" max="8" width="11.7109375" style="10" bestFit="1" customWidth="1"/>
    <col min="9" max="16384" width="9.140625" style="10" customWidth="1"/>
  </cols>
  <sheetData>
    <row r="1" spans="1:6" ht="12.75">
      <c r="A1" s="16" t="s">
        <v>365</v>
      </c>
      <c r="F1" s="25" t="s">
        <v>439</v>
      </c>
    </row>
    <row r="2" ht="12.75">
      <c r="A2" s="16" t="s">
        <v>366</v>
      </c>
    </row>
    <row r="3" ht="12.75">
      <c r="A3" s="16" t="s">
        <v>367</v>
      </c>
    </row>
    <row r="4" spans="1:4" ht="12.75">
      <c r="A4" s="28"/>
      <c r="B4" s="28"/>
      <c r="C4" s="28"/>
      <c r="D4" s="17"/>
    </row>
    <row r="5" spans="1:6" ht="12.75">
      <c r="A5" s="29" t="s">
        <v>454</v>
      </c>
      <c r="B5" s="29"/>
      <c r="C5" s="29"/>
      <c r="D5" s="29"/>
      <c r="E5" s="29"/>
      <c r="F5" s="29"/>
    </row>
    <row r="6" spans="1:4" ht="12.75">
      <c r="A6" s="6"/>
      <c r="B6" s="1"/>
      <c r="C6" s="1"/>
      <c r="D6" s="1"/>
    </row>
    <row r="7" spans="1:6" ht="39">
      <c r="A7" s="2" t="s">
        <v>0</v>
      </c>
      <c r="B7" s="2" t="s">
        <v>1</v>
      </c>
      <c r="C7" s="3" t="s">
        <v>453</v>
      </c>
      <c r="D7" s="3" t="s">
        <v>455</v>
      </c>
      <c r="E7" s="3" t="s">
        <v>456</v>
      </c>
      <c r="F7" s="3" t="s">
        <v>443</v>
      </c>
    </row>
    <row r="8" spans="1:6" ht="12.75">
      <c r="A8" s="18"/>
      <c r="B8" s="19"/>
      <c r="C8" s="20">
        <v>1</v>
      </c>
      <c r="D8" s="20">
        <v>2</v>
      </c>
      <c r="E8" s="20">
        <v>3</v>
      </c>
      <c r="F8" s="20">
        <v>4</v>
      </c>
    </row>
    <row r="9" spans="1:6" ht="26.25">
      <c r="A9" s="7" t="s">
        <v>140</v>
      </c>
      <c r="B9" s="4" t="s">
        <v>141</v>
      </c>
      <c r="C9" s="5">
        <f>C15+C19+C23+C28+C33+C42+C46+C50+C56+C66+C82+C92+C94+C60</f>
        <v>925035000</v>
      </c>
      <c r="D9" s="5">
        <f>D15+D19+D23+D28+D33+D42+D46+D50+D56+D66+D82+D92+D94+D60</f>
        <v>722997000</v>
      </c>
      <c r="E9" s="5">
        <f>E15+E19+E23+E28+E33+E42+E46+E50+E56+E66+E82+E92+E94+E60</f>
        <v>639520981</v>
      </c>
      <c r="F9" s="24">
        <f aca="true" t="shared" si="0" ref="F9:F72">E9/D9</f>
        <v>0.8845416799793083</v>
      </c>
    </row>
    <row r="10" spans="1:8" ht="12.75">
      <c r="A10" s="7" t="s">
        <v>142</v>
      </c>
      <c r="B10" s="4" t="s">
        <v>143</v>
      </c>
      <c r="C10" s="5">
        <f>C11-C19</f>
        <v>450805000</v>
      </c>
      <c r="D10" s="5">
        <f>D11-D19</f>
        <v>354433000</v>
      </c>
      <c r="E10" s="5">
        <f>E11-E19</f>
        <v>290029977</v>
      </c>
      <c r="F10" s="24">
        <f t="shared" si="0"/>
        <v>0.8182928141566953</v>
      </c>
      <c r="H10" s="12"/>
    </row>
    <row r="11" spans="1:6" ht="12.75">
      <c r="A11" s="7" t="s">
        <v>144</v>
      </c>
      <c r="B11" s="4" t="s">
        <v>5</v>
      </c>
      <c r="C11" s="5">
        <f>C12+C26</f>
        <v>626318000</v>
      </c>
      <c r="D11" s="5">
        <f>D12+D26</f>
        <v>490968000</v>
      </c>
      <c r="E11" s="5">
        <f>E12+E26</f>
        <v>419223977</v>
      </c>
      <c r="F11" s="24">
        <f t="shared" si="0"/>
        <v>0.8538723032865686</v>
      </c>
    </row>
    <row r="12" spans="1:6" ht="12.75">
      <c r="A12" s="7" t="s">
        <v>145</v>
      </c>
      <c r="B12" s="4" t="s">
        <v>146</v>
      </c>
      <c r="C12" s="5">
        <f>C13+C18</f>
        <v>286884000</v>
      </c>
      <c r="D12" s="5">
        <f>D13+D18</f>
        <v>221901000</v>
      </c>
      <c r="E12" s="5">
        <f>E13+E18</f>
        <v>213736232</v>
      </c>
      <c r="F12" s="24">
        <f t="shared" si="0"/>
        <v>0.9632053573440408</v>
      </c>
    </row>
    <row r="13" spans="1:6" ht="26.25">
      <c r="A13" s="7" t="s">
        <v>147</v>
      </c>
      <c r="B13" s="4" t="s">
        <v>148</v>
      </c>
      <c r="C13" s="5">
        <f aca="true" t="shared" si="1" ref="C13:E14">C14</f>
        <v>110271000</v>
      </c>
      <c r="D13" s="5">
        <f t="shared" si="1"/>
        <v>84596000</v>
      </c>
      <c r="E13" s="5">
        <f t="shared" si="1"/>
        <v>83355157</v>
      </c>
      <c r="F13" s="24">
        <f t="shared" si="0"/>
        <v>0.9853321315428626</v>
      </c>
    </row>
    <row r="14" spans="1:6" ht="26.25">
      <c r="A14" s="7" t="s">
        <v>149</v>
      </c>
      <c r="B14" s="4" t="s">
        <v>150</v>
      </c>
      <c r="C14" s="5">
        <f t="shared" si="1"/>
        <v>110271000</v>
      </c>
      <c r="D14" s="5">
        <f t="shared" si="1"/>
        <v>84596000</v>
      </c>
      <c r="E14" s="5">
        <f t="shared" si="1"/>
        <v>83355157</v>
      </c>
      <c r="F14" s="24">
        <f t="shared" si="0"/>
        <v>0.9853321315428626</v>
      </c>
    </row>
    <row r="15" spans="1:6" ht="12.75">
      <c r="A15" s="7" t="s">
        <v>151</v>
      </c>
      <c r="B15" s="4" t="s">
        <v>152</v>
      </c>
      <c r="C15" s="5">
        <f>C16+C17</f>
        <v>110271000</v>
      </c>
      <c r="D15" s="5">
        <f>D16+D17</f>
        <v>84596000</v>
      </c>
      <c r="E15" s="5">
        <f>E16+E17</f>
        <v>83355157</v>
      </c>
      <c r="F15" s="24">
        <f t="shared" si="0"/>
        <v>0.9853321315428626</v>
      </c>
    </row>
    <row r="16" spans="1:6" ht="12.75">
      <c r="A16" s="7" t="s">
        <v>153</v>
      </c>
      <c r="B16" s="4" t="s">
        <v>154</v>
      </c>
      <c r="C16" s="5">
        <f>C365</f>
        <v>96728000</v>
      </c>
      <c r="D16" s="5">
        <f>D365</f>
        <v>75194000</v>
      </c>
      <c r="E16" s="5">
        <f>E365</f>
        <v>73118775</v>
      </c>
      <c r="F16" s="24">
        <f t="shared" si="0"/>
        <v>0.9724017208819853</v>
      </c>
    </row>
    <row r="17" spans="1:6" ht="26.25">
      <c r="A17" s="7" t="s">
        <v>155</v>
      </c>
      <c r="B17" s="4" t="s">
        <v>156</v>
      </c>
      <c r="C17" s="5">
        <f>C366</f>
        <v>13543000</v>
      </c>
      <c r="D17" s="5">
        <f>D366</f>
        <v>9402000</v>
      </c>
      <c r="E17" s="5">
        <f>E366</f>
        <v>10236382</v>
      </c>
      <c r="F17" s="24">
        <f t="shared" si="0"/>
        <v>1.0887451606041267</v>
      </c>
    </row>
    <row r="18" spans="1:6" ht="26.25">
      <c r="A18" s="7" t="s">
        <v>157</v>
      </c>
      <c r="B18" s="4" t="s">
        <v>158</v>
      </c>
      <c r="C18" s="5">
        <f>C19+C23</f>
        <v>176613000</v>
      </c>
      <c r="D18" s="5">
        <f>D19+D23</f>
        <v>137305000</v>
      </c>
      <c r="E18" s="5">
        <f>E19+E23</f>
        <v>130381075</v>
      </c>
      <c r="F18" s="24">
        <f t="shared" si="0"/>
        <v>0.9495726666909435</v>
      </c>
    </row>
    <row r="19" spans="1:6" ht="26.25">
      <c r="A19" s="7" t="s">
        <v>159</v>
      </c>
      <c r="B19" s="4" t="s">
        <v>160</v>
      </c>
      <c r="C19" s="5">
        <f>C20+C21+C22</f>
        <v>175513000</v>
      </c>
      <c r="D19" s="5">
        <f>D20+D21+D22</f>
        <v>136535000</v>
      </c>
      <c r="E19" s="5">
        <f>E20+E21+E22</f>
        <v>129194000</v>
      </c>
      <c r="F19" s="24">
        <f t="shared" si="0"/>
        <v>0.9462335664847841</v>
      </c>
    </row>
    <row r="20" spans="1:6" ht="26.25">
      <c r="A20" s="7" t="s">
        <v>161</v>
      </c>
      <c r="B20" s="4" t="s">
        <v>162</v>
      </c>
      <c r="C20" s="5">
        <f aca="true" t="shared" si="2" ref="C20:D22">C369</f>
        <v>102632000</v>
      </c>
      <c r="D20" s="5">
        <f>D369</f>
        <v>76286000</v>
      </c>
      <c r="E20" s="5">
        <f>E369</f>
        <v>76141000</v>
      </c>
      <c r="F20" s="24">
        <f t="shared" si="0"/>
        <v>0.9980992580552133</v>
      </c>
    </row>
    <row r="21" spans="1:6" ht="12.75">
      <c r="A21" s="7" t="s">
        <v>163</v>
      </c>
      <c r="B21" s="4" t="s">
        <v>164</v>
      </c>
      <c r="C21" s="5">
        <f t="shared" si="2"/>
        <v>16461000</v>
      </c>
      <c r="D21" s="5">
        <f>D370</f>
        <v>15633000</v>
      </c>
      <c r="E21" s="5">
        <f>E370</f>
        <v>8437000</v>
      </c>
      <c r="F21" s="24">
        <f t="shared" si="0"/>
        <v>0.5396916778609352</v>
      </c>
    </row>
    <row r="22" spans="1:6" ht="26.25">
      <c r="A22" s="7" t="s">
        <v>165</v>
      </c>
      <c r="B22" s="4" t="s">
        <v>166</v>
      </c>
      <c r="C22" s="5">
        <f t="shared" si="2"/>
        <v>56420000</v>
      </c>
      <c r="D22" s="5">
        <f>D371</f>
        <v>44616000</v>
      </c>
      <c r="E22" s="5">
        <f>E371</f>
        <v>44616000</v>
      </c>
      <c r="F22" s="24">
        <f t="shared" si="0"/>
        <v>1</v>
      </c>
    </row>
    <row r="23" spans="1:6" ht="26.25">
      <c r="A23" s="7" t="s">
        <v>167</v>
      </c>
      <c r="B23" s="4" t="s">
        <v>168</v>
      </c>
      <c r="C23" s="5">
        <f>C24+C25</f>
        <v>1100000</v>
      </c>
      <c r="D23" s="5">
        <f>D24+D25</f>
        <v>770000</v>
      </c>
      <c r="E23" s="5">
        <f>E24+E25</f>
        <v>1187075</v>
      </c>
      <c r="F23" s="24">
        <f t="shared" si="0"/>
        <v>1.5416558441558441</v>
      </c>
    </row>
    <row r="24" spans="1:6" ht="12.75">
      <c r="A24" s="7" t="s">
        <v>169</v>
      </c>
      <c r="B24" s="4" t="s">
        <v>170</v>
      </c>
      <c r="C24" s="5">
        <f>C373</f>
        <v>100000</v>
      </c>
      <c r="D24" s="5">
        <f>D373</f>
        <v>70000</v>
      </c>
      <c r="E24" s="5">
        <f>E373</f>
        <v>115434</v>
      </c>
      <c r="F24" s="24">
        <f t="shared" si="0"/>
        <v>1.6490571428571428</v>
      </c>
    </row>
    <row r="25" spans="1:6" ht="26.25">
      <c r="A25" s="7" t="s">
        <v>171</v>
      </c>
      <c r="B25" s="4" t="s">
        <v>172</v>
      </c>
      <c r="C25" s="5">
        <f>C374</f>
        <v>1000000</v>
      </c>
      <c r="D25" s="5">
        <f>D374</f>
        <v>700000</v>
      </c>
      <c r="E25" s="5">
        <f>E374</f>
        <v>1071641</v>
      </c>
      <c r="F25" s="24">
        <f t="shared" si="0"/>
        <v>1.5309157142857144</v>
      </c>
    </row>
    <row r="26" spans="1:6" ht="12.75">
      <c r="A26" s="7" t="s">
        <v>173</v>
      </c>
      <c r="B26" s="4" t="s">
        <v>7</v>
      </c>
      <c r="C26" s="5">
        <f>C27+C32</f>
        <v>339434000</v>
      </c>
      <c r="D26" s="5">
        <f>D27+D32</f>
        <v>269067000</v>
      </c>
      <c r="E26" s="5">
        <f>E27+E32</f>
        <v>205487745</v>
      </c>
      <c r="F26" s="24">
        <f t="shared" si="0"/>
        <v>0.7637047464014539</v>
      </c>
    </row>
    <row r="27" spans="1:6" ht="12.75">
      <c r="A27" s="7" t="s">
        <v>174</v>
      </c>
      <c r="B27" s="4" t="s">
        <v>9</v>
      </c>
      <c r="C27" s="5">
        <f aca="true" t="shared" si="3" ref="C27:E29">C28</f>
        <v>800000</v>
      </c>
      <c r="D27" s="5">
        <f t="shared" si="3"/>
        <v>600000</v>
      </c>
      <c r="E27" s="5">
        <f t="shared" si="3"/>
        <v>874983</v>
      </c>
      <c r="F27" s="24">
        <f t="shared" si="0"/>
        <v>1.458305</v>
      </c>
    </row>
    <row r="28" spans="1:6" ht="12.75">
      <c r="A28" s="7" t="s">
        <v>175</v>
      </c>
      <c r="B28" s="4" t="s">
        <v>176</v>
      </c>
      <c r="C28" s="5">
        <f>C29+C31</f>
        <v>800000</v>
      </c>
      <c r="D28" s="5">
        <f>D29+D31</f>
        <v>600000</v>
      </c>
      <c r="E28" s="5">
        <f>E29+E31</f>
        <v>874983</v>
      </c>
      <c r="F28" s="24">
        <f t="shared" si="0"/>
        <v>1.458305</v>
      </c>
    </row>
    <row r="29" spans="1:6" ht="12.75">
      <c r="A29" s="7" t="s">
        <v>177</v>
      </c>
      <c r="B29" s="4" t="s">
        <v>178</v>
      </c>
      <c r="C29" s="5">
        <f t="shared" si="3"/>
        <v>800000</v>
      </c>
      <c r="D29" s="5">
        <f t="shared" si="3"/>
        <v>600000</v>
      </c>
      <c r="E29" s="5">
        <f t="shared" si="3"/>
        <v>874983</v>
      </c>
      <c r="F29" s="24">
        <f t="shared" si="0"/>
        <v>1.458305</v>
      </c>
    </row>
    <row r="30" spans="1:6" ht="12.75">
      <c r="A30" s="7" t="s">
        <v>14</v>
      </c>
      <c r="B30" s="4" t="s">
        <v>179</v>
      </c>
      <c r="C30" s="5">
        <f>C379</f>
        <v>800000</v>
      </c>
      <c r="D30" s="5">
        <f>D379</f>
        <v>600000</v>
      </c>
      <c r="E30" s="5">
        <f>E379</f>
        <v>874983</v>
      </c>
      <c r="F30" s="24">
        <f t="shared" si="0"/>
        <v>1.458305</v>
      </c>
    </row>
    <row r="31" spans="1:6" ht="14.25">
      <c r="A31" s="7" t="s">
        <v>445</v>
      </c>
      <c r="B31" s="4" t="s">
        <v>446</v>
      </c>
      <c r="C31" s="5">
        <f>C380</f>
        <v>0</v>
      </c>
      <c r="D31" s="5">
        <f>D380</f>
        <v>0</v>
      </c>
      <c r="E31" s="5">
        <f>E380</f>
        <v>0</v>
      </c>
      <c r="F31" s="24"/>
    </row>
    <row r="32" spans="1:6" ht="26.25">
      <c r="A32" s="7" t="s">
        <v>180</v>
      </c>
      <c r="B32" s="4" t="s">
        <v>17</v>
      </c>
      <c r="C32" s="5">
        <f>C33+C42+C46</f>
        <v>338634000</v>
      </c>
      <c r="D32" s="5">
        <f>D33+D42+D46</f>
        <v>268467000</v>
      </c>
      <c r="E32" s="5">
        <f>E33+E42+E46</f>
        <v>204612762</v>
      </c>
      <c r="F32" s="24">
        <f t="shared" si="0"/>
        <v>0.7621523762697091</v>
      </c>
    </row>
    <row r="33" spans="1:6" ht="39">
      <c r="A33" s="7" t="s">
        <v>181</v>
      </c>
      <c r="B33" s="4" t="s">
        <v>182</v>
      </c>
      <c r="C33" s="5">
        <f>C34+C36+C37+C38+C40+C41+C35+C39</f>
        <v>279245000</v>
      </c>
      <c r="D33" s="5">
        <f>D34+D36+D37+D38+D40+D41+D35+D39</f>
        <v>230396000</v>
      </c>
      <c r="E33" s="5">
        <f>E34+E36+E37+E38+E40+E41+E35+E39</f>
        <v>198296327</v>
      </c>
      <c r="F33" s="24">
        <f t="shared" si="0"/>
        <v>0.8606760837861769</v>
      </c>
    </row>
    <row r="34" spans="1:6" ht="14.25">
      <c r="A34" s="7" t="s">
        <v>20</v>
      </c>
      <c r="B34" s="4" t="s">
        <v>21</v>
      </c>
      <c r="C34" s="5">
        <f aca="true" t="shared" si="4" ref="C34:D41">C383</f>
        <v>2251000</v>
      </c>
      <c r="D34" s="5">
        <f>D383</f>
        <v>1799000</v>
      </c>
      <c r="E34" s="5">
        <f>E383</f>
        <v>1669173</v>
      </c>
      <c r="F34" s="24">
        <f t="shared" si="0"/>
        <v>0.927833796553641</v>
      </c>
    </row>
    <row r="35" spans="1:6" ht="27">
      <c r="A35" s="7" t="s">
        <v>372</v>
      </c>
      <c r="B35" s="4" t="s">
        <v>373</v>
      </c>
      <c r="C35" s="5">
        <f t="shared" si="4"/>
        <v>0</v>
      </c>
      <c r="D35" s="5">
        <f>D384</f>
        <v>0</v>
      </c>
      <c r="E35" s="5">
        <f>E384</f>
        <v>0</v>
      </c>
      <c r="F35" s="24"/>
    </row>
    <row r="36" spans="1:6" ht="12.75">
      <c r="A36" s="7" t="s">
        <v>183</v>
      </c>
      <c r="B36" s="4" t="s">
        <v>184</v>
      </c>
      <c r="C36" s="5">
        <f t="shared" si="4"/>
        <v>1164000</v>
      </c>
      <c r="D36" s="5">
        <f>D385</f>
        <v>1164000</v>
      </c>
      <c r="E36" s="5">
        <f>E385</f>
        <v>2094913</v>
      </c>
      <c r="F36" s="24">
        <f t="shared" si="0"/>
        <v>1.7997534364261167</v>
      </c>
    </row>
    <row r="37" spans="1:6" ht="14.25">
      <c r="A37" s="7" t="s">
        <v>22</v>
      </c>
      <c r="B37" s="4" t="s">
        <v>23</v>
      </c>
      <c r="C37" s="5">
        <f t="shared" si="4"/>
        <v>63000</v>
      </c>
      <c r="D37" s="5">
        <f>D386</f>
        <v>43000</v>
      </c>
      <c r="E37" s="5">
        <f>E386</f>
        <v>5942</v>
      </c>
      <c r="F37" s="24">
        <f t="shared" si="0"/>
        <v>0.1381860465116279</v>
      </c>
    </row>
    <row r="38" spans="1:6" ht="27">
      <c r="A38" s="7" t="s">
        <v>24</v>
      </c>
      <c r="B38" s="4" t="s">
        <v>25</v>
      </c>
      <c r="C38" s="5">
        <f t="shared" si="4"/>
        <v>196983000</v>
      </c>
      <c r="D38" s="5">
        <f>D387</f>
        <v>166264000</v>
      </c>
      <c r="E38" s="5">
        <f>E387</f>
        <v>140405364</v>
      </c>
      <c r="F38" s="24">
        <f t="shared" si="0"/>
        <v>0.8444724293894048</v>
      </c>
    </row>
    <row r="39" spans="1:6" ht="26.25">
      <c r="A39" s="7" t="s">
        <v>415</v>
      </c>
      <c r="B39" s="21">
        <v>330228</v>
      </c>
      <c r="C39" s="5">
        <f t="shared" si="4"/>
        <v>2800000</v>
      </c>
      <c r="D39" s="5">
        <f>D388</f>
        <v>2100000</v>
      </c>
      <c r="E39" s="5">
        <f>E388</f>
        <v>1163558</v>
      </c>
      <c r="F39" s="24">
        <f t="shared" si="0"/>
        <v>0.5540752380952381</v>
      </c>
    </row>
    <row r="40" spans="1:6" ht="27">
      <c r="A40" s="7" t="s">
        <v>26</v>
      </c>
      <c r="B40" s="4" t="s">
        <v>27</v>
      </c>
      <c r="C40" s="5">
        <f t="shared" si="4"/>
        <v>74172000</v>
      </c>
      <c r="D40" s="5">
        <f>D389</f>
        <v>57624000</v>
      </c>
      <c r="E40" s="5">
        <f>E389</f>
        <v>51852308</v>
      </c>
      <c r="F40" s="24">
        <f t="shared" si="0"/>
        <v>0.8998387477439955</v>
      </c>
    </row>
    <row r="41" spans="1:6" ht="14.25">
      <c r="A41" s="7" t="s">
        <v>28</v>
      </c>
      <c r="B41" s="4" t="s">
        <v>29</v>
      </c>
      <c r="C41" s="5">
        <f t="shared" si="4"/>
        <v>1812000</v>
      </c>
      <c r="D41" s="5">
        <f>D390</f>
        <v>1402000</v>
      </c>
      <c r="E41" s="5">
        <f>E390</f>
        <v>1105069</v>
      </c>
      <c r="F41" s="24">
        <f t="shared" si="0"/>
        <v>0.7882089871611982</v>
      </c>
    </row>
    <row r="42" spans="1:6" ht="12.75">
      <c r="A42" s="7" t="s">
        <v>185</v>
      </c>
      <c r="B42" s="4" t="s">
        <v>186</v>
      </c>
      <c r="C42" s="5">
        <f>C43+C45</f>
        <v>100000</v>
      </c>
      <c r="D42" s="5">
        <f>D43+D45</f>
        <v>70000</v>
      </c>
      <c r="E42" s="5">
        <f>E43+E45</f>
        <v>120835</v>
      </c>
      <c r="F42" s="24">
        <f t="shared" si="0"/>
        <v>1.7262142857142857</v>
      </c>
    </row>
    <row r="43" spans="1:6" ht="26.25">
      <c r="A43" s="7" t="s">
        <v>187</v>
      </c>
      <c r="B43" s="4" t="s">
        <v>188</v>
      </c>
      <c r="C43" s="5">
        <f>C44</f>
        <v>100000</v>
      </c>
      <c r="D43" s="5">
        <f>D44</f>
        <v>70000</v>
      </c>
      <c r="E43" s="5">
        <f>E44</f>
        <v>120835</v>
      </c>
      <c r="F43" s="24">
        <f t="shared" si="0"/>
        <v>1.7262142857142857</v>
      </c>
    </row>
    <row r="44" spans="1:6" ht="26.25">
      <c r="A44" s="7" t="s">
        <v>189</v>
      </c>
      <c r="B44" s="4" t="s">
        <v>190</v>
      </c>
      <c r="C44" s="5">
        <f>C393</f>
        <v>100000</v>
      </c>
      <c r="D44" s="5">
        <f>D393</f>
        <v>70000</v>
      </c>
      <c r="E44" s="5">
        <f>E393</f>
        <v>120835</v>
      </c>
      <c r="F44" s="24">
        <f t="shared" si="0"/>
        <v>1.7262142857142857</v>
      </c>
    </row>
    <row r="45" spans="1:6" ht="14.25">
      <c r="A45" s="7" t="s">
        <v>423</v>
      </c>
      <c r="B45" s="4" t="s">
        <v>425</v>
      </c>
      <c r="C45" s="5">
        <f>C394</f>
        <v>0</v>
      </c>
      <c r="D45" s="5">
        <f>D394</f>
        <v>0</v>
      </c>
      <c r="E45" s="5">
        <f>E394</f>
        <v>0</v>
      </c>
      <c r="F45" s="24"/>
    </row>
    <row r="46" spans="1:6" ht="39">
      <c r="A46" s="7" t="s">
        <v>191</v>
      </c>
      <c r="B46" s="4" t="s">
        <v>192</v>
      </c>
      <c r="C46" s="5">
        <f>C48+C47</f>
        <v>59289000</v>
      </c>
      <c r="D46" s="5">
        <f>D48+D47</f>
        <v>38001000</v>
      </c>
      <c r="E46" s="5">
        <f>E48+E47</f>
        <v>6195600</v>
      </c>
      <c r="F46" s="24">
        <f t="shared" si="0"/>
        <v>0.1630378147943475</v>
      </c>
    </row>
    <row r="47" spans="1:6" ht="12.75">
      <c r="A47" s="7" t="s">
        <v>413</v>
      </c>
      <c r="B47" s="4" t="s">
        <v>414</v>
      </c>
      <c r="C47" s="5">
        <f>C396</f>
        <v>59209000</v>
      </c>
      <c r="D47" s="5">
        <f>D396</f>
        <v>37941000</v>
      </c>
      <c r="E47" s="5">
        <f>E396</f>
        <v>6095672</v>
      </c>
      <c r="F47" s="24">
        <f t="shared" si="0"/>
        <v>0.1606618697451306</v>
      </c>
    </row>
    <row r="48" spans="1:6" ht="12.75">
      <c r="A48" s="7" t="s">
        <v>193</v>
      </c>
      <c r="B48" s="4" t="s">
        <v>194</v>
      </c>
      <c r="C48" s="5">
        <f>C397</f>
        <v>80000</v>
      </c>
      <c r="D48" s="5">
        <f>D397</f>
        <v>60000</v>
      </c>
      <c r="E48" s="5">
        <f>E397</f>
        <v>99928</v>
      </c>
      <c r="F48" s="24">
        <f t="shared" si="0"/>
        <v>1.6654666666666667</v>
      </c>
    </row>
    <row r="49" spans="1:6" ht="14.25">
      <c r="A49" s="7" t="s">
        <v>134</v>
      </c>
      <c r="B49" s="4" t="s">
        <v>17</v>
      </c>
      <c r="C49" s="5">
        <f>C50</f>
        <v>40000</v>
      </c>
      <c r="D49" s="5">
        <f>D50</f>
        <v>40000</v>
      </c>
      <c r="E49" s="5">
        <f>E50</f>
        <v>23298</v>
      </c>
      <c r="F49" s="24">
        <f t="shared" si="0"/>
        <v>0.58245</v>
      </c>
    </row>
    <row r="50" spans="1:6" ht="14.25">
      <c r="A50" s="7" t="s">
        <v>135</v>
      </c>
      <c r="B50" s="4" t="s">
        <v>31</v>
      </c>
      <c r="C50" s="5">
        <f>C51+C52+C53+C54</f>
        <v>40000</v>
      </c>
      <c r="D50" s="5">
        <f>D51+D52+D53+D54</f>
        <v>40000</v>
      </c>
      <c r="E50" s="5">
        <f>E51+E52+E53+E54</f>
        <v>23298</v>
      </c>
      <c r="F50" s="24">
        <f t="shared" si="0"/>
        <v>0.58245</v>
      </c>
    </row>
    <row r="51" spans="1:6" ht="14.25">
      <c r="A51" s="7" t="s">
        <v>32</v>
      </c>
      <c r="B51" s="4" t="s">
        <v>33</v>
      </c>
      <c r="C51" s="5">
        <f>C399</f>
        <v>15000</v>
      </c>
      <c r="D51" s="5">
        <f>D399</f>
        <v>15000</v>
      </c>
      <c r="E51" s="5">
        <f>E399</f>
        <v>16200</v>
      </c>
      <c r="F51" s="24">
        <f t="shared" si="0"/>
        <v>1.08</v>
      </c>
    </row>
    <row r="52" spans="1:6" ht="27">
      <c r="A52" s="7" t="s">
        <v>127</v>
      </c>
      <c r="B52" s="4" t="s">
        <v>35</v>
      </c>
      <c r="C52" s="5">
        <f>C400</f>
        <v>-15567000</v>
      </c>
      <c r="D52" s="5">
        <f>D400</f>
        <v>-8508000</v>
      </c>
      <c r="E52" s="5">
        <f>E400</f>
        <v>-1598691</v>
      </c>
      <c r="F52" s="24">
        <f t="shared" si="0"/>
        <v>0.18790444287729197</v>
      </c>
    </row>
    <row r="53" spans="1:6" ht="14.25">
      <c r="A53" s="7" t="s">
        <v>36</v>
      </c>
      <c r="B53" s="4" t="s">
        <v>37</v>
      </c>
      <c r="C53" s="5">
        <f>C558</f>
        <v>15567000</v>
      </c>
      <c r="D53" s="5">
        <f>D558</f>
        <v>8508000</v>
      </c>
      <c r="E53" s="5">
        <f>E558</f>
        <v>1598691</v>
      </c>
      <c r="F53" s="24">
        <f t="shared" si="0"/>
        <v>0.18790444287729197</v>
      </c>
    </row>
    <row r="54" spans="1:6" ht="14.25">
      <c r="A54" s="7" t="s">
        <v>38</v>
      </c>
      <c r="B54" s="4" t="s">
        <v>39</v>
      </c>
      <c r="C54" s="5">
        <f>C401</f>
        <v>25000</v>
      </c>
      <c r="D54" s="5">
        <f>D401</f>
        <v>25000</v>
      </c>
      <c r="E54" s="5">
        <f>E401</f>
        <v>7098</v>
      </c>
      <c r="F54" s="24">
        <f t="shared" si="0"/>
        <v>0.28392</v>
      </c>
    </row>
    <row r="55" spans="1:6" ht="14.25">
      <c r="A55" s="7" t="s">
        <v>40</v>
      </c>
      <c r="B55" s="4" t="s">
        <v>41</v>
      </c>
      <c r="C55" s="5">
        <f>C56</f>
        <v>11000</v>
      </c>
      <c r="D55" s="5">
        <f>D56</f>
        <v>11000</v>
      </c>
      <c r="E55" s="5">
        <f>E56</f>
        <v>13198</v>
      </c>
      <c r="F55" s="24">
        <f t="shared" si="0"/>
        <v>1.199818181818182</v>
      </c>
    </row>
    <row r="56" spans="1:6" ht="14.25">
      <c r="A56" s="7" t="s">
        <v>42</v>
      </c>
      <c r="B56" s="4" t="s">
        <v>43</v>
      </c>
      <c r="C56" s="5">
        <f>C57+C58</f>
        <v>11000</v>
      </c>
      <c r="D56" s="5">
        <f>D57+D58</f>
        <v>11000</v>
      </c>
      <c r="E56" s="5">
        <f>E57+E58</f>
        <v>13198</v>
      </c>
      <c r="F56" s="24">
        <f t="shared" si="0"/>
        <v>1.199818181818182</v>
      </c>
    </row>
    <row r="57" spans="1:6" ht="14.25">
      <c r="A57" s="7" t="s">
        <v>44</v>
      </c>
      <c r="B57" s="4" t="s">
        <v>45</v>
      </c>
      <c r="C57" s="5">
        <f>C561</f>
        <v>5000</v>
      </c>
      <c r="D57" s="5">
        <f>D561</f>
        <v>5000</v>
      </c>
      <c r="E57" s="5">
        <f>E561</f>
        <v>7013</v>
      </c>
      <c r="F57" s="24">
        <f t="shared" si="0"/>
        <v>1.4026</v>
      </c>
    </row>
    <row r="58" spans="1:6" ht="14.25">
      <c r="A58" s="7" t="s">
        <v>435</v>
      </c>
      <c r="B58" s="21">
        <v>390207</v>
      </c>
      <c r="C58" s="5">
        <f>C562</f>
        <v>6000</v>
      </c>
      <c r="D58" s="5">
        <f>D562</f>
        <v>6000</v>
      </c>
      <c r="E58" s="5">
        <f>E562</f>
        <v>6185</v>
      </c>
      <c r="F58" s="24">
        <f t="shared" si="0"/>
        <v>1.0308333333333333</v>
      </c>
    </row>
    <row r="59" spans="1:6" ht="14.25">
      <c r="A59" s="7" t="s">
        <v>377</v>
      </c>
      <c r="B59" s="22" t="s">
        <v>378</v>
      </c>
      <c r="C59" s="5">
        <f>C60</f>
        <v>0</v>
      </c>
      <c r="D59" s="5">
        <f>D60</f>
        <v>0</v>
      </c>
      <c r="E59" s="5">
        <f>E60</f>
        <v>59473074</v>
      </c>
      <c r="F59" s="24"/>
    </row>
    <row r="60" spans="1:6" ht="14.25">
      <c r="A60" s="7" t="s">
        <v>379</v>
      </c>
      <c r="B60" s="22" t="s">
        <v>381</v>
      </c>
      <c r="C60" s="5">
        <f>C61+C62+C63</f>
        <v>0</v>
      </c>
      <c r="D60" s="5">
        <f>D61+D62+D63</f>
        <v>0</v>
      </c>
      <c r="E60" s="5">
        <f>E61+E62+E63</f>
        <v>59473074</v>
      </c>
      <c r="F60" s="24"/>
    </row>
    <row r="61" spans="1:6" ht="27">
      <c r="A61" s="7" t="s">
        <v>380</v>
      </c>
      <c r="B61" s="22" t="s">
        <v>382</v>
      </c>
      <c r="C61" s="5">
        <f>C405</f>
        <v>0</v>
      </c>
      <c r="D61" s="5">
        <f>D405</f>
        <v>0</v>
      </c>
      <c r="E61" s="5">
        <f>E405</f>
        <v>4473074</v>
      </c>
      <c r="F61" s="24"/>
    </row>
    <row r="62" spans="1:6" ht="27">
      <c r="A62" s="7" t="s">
        <v>391</v>
      </c>
      <c r="B62" s="23" t="s">
        <v>392</v>
      </c>
      <c r="C62" s="5">
        <f>'Anexa nr.1-1'!C49</f>
        <v>0</v>
      </c>
      <c r="D62" s="5">
        <f>'Anexa nr.1-1'!D49</f>
        <v>0</v>
      </c>
      <c r="E62" s="5">
        <f>'Anexa nr.1-1'!E49</f>
        <v>5000000</v>
      </c>
      <c r="F62" s="24"/>
    </row>
    <row r="63" spans="1:6" ht="27">
      <c r="A63" s="7" t="s">
        <v>388</v>
      </c>
      <c r="B63" s="23" t="s">
        <v>390</v>
      </c>
      <c r="C63" s="5">
        <f>'Anexa nr.1-1'!C50</f>
        <v>0</v>
      </c>
      <c r="D63" s="5">
        <f>'Anexa nr.1-1'!D50</f>
        <v>0</v>
      </c>
      <c r="E63" s="5">
        <f>'Anexa nr.1-1'!E50</f>
        <v>50000000</v>
      </c>
      <c r="F63" s="24"/>
    </row>
    <row r="64" spans="1:6" ht="12.75">
      <c r="A64" s="7" t="s">
        <v>46</v>
      </c>
      <c r="B64" s="4" t="s">
        <v>47</v>
      </c>
      <c r="C64" s="5">
        <f>C65</f>
        <v>171969000</v>
      </c>
      <c r="D64" s="5">
        <f>D65</f>
        <v>129331000</v>
      </c>
      <c r="E64" s="5">
        <f>E65</f>
        <v>122686677</v>
      </c>
      <c r="F64" s="24">
        <f t="shared" si="0"/>
        <v>0.9486254416961131</v>
      </c>
    </row>
    <row r="65" spans="1:6" ht="26.25">
      <c r="A65" s="7" t="s">
        <v>195</v>
      </c>
      <c r="B65" s="4" t="s">
        <v>49</v>
      </c>
      <c r="C65" s="5">
        <f>C66+C82</f>
        <v>171969000</v>
      </c>
      <c r="D65" s="5">
        <f>D66+D82</f>
        <v>129331000</v>
      </c>
      <c r="E65" s="5">
        <f>E66+E82</f>
        <v>122686677</v>
      </c>
      <c r="F65" s="24">
        <f t="shared" si="0"/>
        <v>0.9486254416961131</v>
      </c>
    </row>
    <row r="66" spans="1:6" ht="78.75">
      <c r="A66" s="7" t="s">
        <v>196</v>
      </c>
      <c r="B66" s="4" t="s">
        <v>197</v>
      </c>
      <c r="C66" s="5">
        <f>C72+C75+C76+C78+C74+C68+C73+C77+C81+C80+C79+C67</f>
        <v>23455000</v>
      </c>
      <c r="D66" s="5">
        <f>D72+D75+D76+D78+D74+D68+D73+D77+D81+D80+D79+D67</f>
        <v>14565000</v>
      </c>
      <c r="E66" s="5">
        <f>E72+E75+E76+E78+E74+E68+E73+E77+E81+E80+E79+E67</f>
        <v>10027681</v>
      </c>
      <c r="F66" s="24">
        <f t="shared" si="0"/>
        <v>0.688477926536217</v>
      </c>
    </row>
    <row r="67" spans="1:6" ht="12.75">
      <c r="A67" s="7" t="s">
        <v>460</v>
      </c>
      <c r="B67" s="21">
        <v>420205</v>
      </c>
      <c r="C67" s="5">
        <f>C569</f>
        <v>0</v>
      </c>
      <c r="D67" s="5">
        <f>D569</f>
        <v>0</v>
      </c>
      <c r="E67" s="5">
        <f>E569</f>
        <v>154690</v>
      </c>
      <c r="F67" s="24"/>
    </row>
    <row r="68" spans="1:6" ht="26.25">
      <c r="A68" s="7" t="s">
        <v>359</v>
      </c>
      <c r="B68" s="4" t="s">
        <v>361</v>
      </c>
      <c r="C68" s="5">
        <f>C71+C69+C70</f>
        <v>458000</v>
      </c>
      <c r="D68" s="5">
        <f>D71+D69+D70</f>
        <v>422000</v>
      </c>
      <c r="E68" s="5">
        <f>E71+E69+E70</f>
        <v>120000</v>
      </c>
      <c r="F68" s="24">
        <f t="shared" si="0"/>
        <v>0.2843601895734597</v>
      </c>
    </row>
    <row r="69" spans="1:6" ht="39">
      <c r="A69" s="7" t="s">
        <v>409</v>
      </c>
      <c r="B69" s="4" t="s">
        <v>411</v>
      </c>
      <c r="C69" s="5">
        <f aca="true" t="shared" si="5" ref="C69:D71">C571</f>
        <v>458000</v>
      </c>
      <c r="D69" s="5">
        <f>D571</f>
        <v>422000</v>
      </c>
      <c r="E69" s="5">
        <f>E571</f>
        <v>120000</v>
      </c>
      <c r="F69" s="24">
        <f t="shared" si="0"/>
        <v>0.2843601895734597</v>
      </c>
    </row>
    <row r="70" spans="1:6" ht="26.25">
      <c r="A70" s="7" t="s">
        <v>410</v>
      </c>
      <c r="B70" s="4" t="s">
        <v>412</v>
      </c>
      <c r="C70" s="5">
        <f t="shared" si="5"/>
        <v>0</v>
      </c>
      <c r="D70" s="5">
        <f>D572</f>
        <v>0</v>
      </c>
      <c r="E70" s="5">
        <f>E572</f>
        <v>0</v>
      </c>
      <c r="F70" s="24"/>
    </row>
    <row r="71" spans="1:6" ht="26.25">
      <c r="A71" s="7" t="s">
        <v>360</v>
      </c>
      <c r="B71" s="4" t="s">
        <v>362</v>
      </c>
      <c r="C71" s="5">
        <f t="shared" si="5"/>
        <v>0</v>
      </c>
      <c r="D71" s="5">
        <f>D573</f>
        <v>0</v>
      </c>
      <c r="E71" s="5">
        <f>E573</f>
        <v>0</v>
      </c>
      <c r="F71" s="24"/>
    </row>
    <row r="72" spans="1:6" ht="12.75">
      <c r="A72" s="7" t="s">
        <v>198</v>
      </c>
      <c r="B72" s="4" t="s">
        <v>199</v>
      </c>
      <c r="C72" s="5">
        <f>C409</f>
        <v>1834000</v>
      </c>
      <c r="D72" s="5">
        <f>D409</f>
        <v>1200000</v>
      </c>
      <c r="E72" s="5">
        <f>E409</f>
        <v>608653</v>
      </c>
      <c r="F72" s="24">
        <f t="shared" si="0"/>
        <v>0.5072108333333334</v>
      </c>
    </row>
    <row r="73" spans="1:6" ht="12.75">
      <c r="A73" s="7" t="s">
        <v>401</v>
      </c>
      <c r="B73" s="4" t="s">
        <v>402</v>
      </c>
      <c r="C73" s="5">
        <f>C410</f>
        <v>150000</v>
      </c>
      <c r="D73" s="5">
        <f>D410</f>
        <v>0</v>
      </c>
      <c r="E73" s="5">
        <f>E410</f>
        <v>0</v>
      </c>
      <c r="F73" s="24"/>
    </row>
    <row r="74" spans="1:6" ht="39.75">
      <c r="A74" s="7" t="s">
        <v>52</v>
      </c>
      <c r="B74" s="4" t="s">
        <v>53</v>
      </c>
      <c r="C74" s="5">
        <f aca="true" t="shared" si="6" ref="C74:D77">C574</f>
        <v>0</v>
      </c>
      <c r="D74" s="5">
        <f>D574</f>
        <v>0</v>
      </c>
      <c r="E74" s="5">
        <f>E574</f>
        <v>0</v>
      </c>
      <c r="F74" s="24"/>
    </row>
    <row r="75" spans="1:6" ht="12.75">
      <c r="A75" s="7" t="s">
        <v>200</v>
      </c>
      <c r="B75" s="4" t="s">
        <v>201</v>
      </c>
      <c r="C75" s="5">
        <f t="shared" si="6"/>
        <v>16221000</v>
      </c>
      <c r="D75" s="5">
        <f>D575</f>
        <v>10000000</v>
      </c>
      <c r="E75" s="5">
        <f>E575</f>
        <v>7898738</v>
      </c>
      <c r="F75" s="24">
        <f aca="true" t="shared" si="7" ref="F73:F136">E75/D75</f>
        <v>0.7898738</v>
      </c>
    </row>
    <row r="76" spans="1:6" ht="39">
      <c r="A76" s="7" t="s">
        <v>202</v>
      </c>
      <c r="B76" s="4" t="s">
        <v>203</v>
      </c>
      <c r="C76" s="5">
        <f t="shared" si="6"/>
        <v>2154000</v>
      </c>
      <c r="D76" s="5">
        <f>D576</f>
        <v>305000</v>
      </c>
      <c r="E76" s="5">
        <f>E576</f>
        <v>1138558</v>
      </c>
      <c r="F76" s="24">
        <f t="shared" si="7"/>
        <v>3.732977049180328</v>
      </c>
    </row>
    <row r="77" spans="1:6" ht="53.25">
      <c r="A77" s="7" t="s">
        <v>416</v>
      </c>
      <c r="B77" s="4" t="s">
        <v>417</v>
      </c>
      <c r="C77" s="5">
        <f t="shared" si="6"/>
        <v>2500000</v>
      </c>
      <c r="D77" s="5">
        <f>D577</f>
        <v>2500000</v>
      </c>
      <c r="E77" s="5">
        <f>E577</f>
        <v>0</v>
      </c>
      <c r="F77" s="24">
        <f t="shared" si="7"/>
        <v>0</v>
      </c>
    </row>
    <row r="78" spans="1:6" ht="26.25">
      <c r="A78" s="7" t="s">
        <v>204</v>
      </c>
      <c r="B78" s="4" t="s">
        <v>205</v>
      </c>
      <c r="C78" s="5">
        <f>C411</f>
        <v>32000</v>
      </c>
      <c r="D78" s="5">
        <f>D411</f>
        <v>32000</v>
      </c>
      <c r="E78" s="5">
        <f>E411</f>
        <v>0</v>
      </c>
      <c r="F78" s="24">
        <f t="shared" si="7"/>
        <v>0</v>
      </c>
    </row>
    <row r="79" spans="1:6" ht="27">
      <c r="A79" s="7" t="s">
        <v>440</v>
      </c>
      <c r="B79" s="21">
        <v>420875</v>
      </c>
      <c r="C79" s="5">
        <f>C578</f>
        <v>103000</v>
      </c>
      <c r="D79" s="5">
        <f>D578</f>
        <v>103000</v>
      </c>
      <c r="E79" s="5">
        <f>E578</f>
        <v>107042</v>
      </c>
      <c r="F79" s="24">
        <f t="shared" si="7"/>
        <v>1.039242718446602</v>
      </c>
    </row>
    <row r="80" spans="1:6" ht="26.25">
      <c r="A80" s="7" t="s">
        <v>428</v>
      </c>
      <c r="B80" s="4" t="s">
        <v>429</v>
      </c>
      <c r="C80" s="5">
        <f>C412</f>
        <v>0</v>
      </c>
      <c r="D80" s="5">
        <f>D412</f>
        <v>0</v>
      </c>
      <c r="E80" s="5">
        <f>E412</f>
        <v>0</v>
      </c>
      <c r="F80" s="24"/>
    </row>
    <row r="81" spans="1:6" ht="14.25">
      <c r="A81" s="7" t="s">
        <v>418</v>
      </c>
      <c r="B81" s="4" t="s">
        <v>421</v>
      </c>
      <c r="C81" s="5">
        <f>C413</f>
        <v>3000</v>
      </c>
      <c r="D81" s="5">
        <f>D413</f>
        <v>3000</v>
      </c>
      <c r="E81" s="5">
        <f>E413</f>
        <v>0</v>
      </c>
      <c r="F81" s="24">
        <f t="shared" si="7"/>
        <v>0</v>
      </c>
    </row>
    <row r="82" spans="1:6" ht="27">
      <c r="A82" s="7" t="s">
        <v>137</v>
      </c>
      <c r="B82" s="4" t="s">
        <v>55</v>
      </c>
      <c r="C82" s="5">
        <f>C85+C86+C89+C83+C84+C90+C91</f>
        <v>148514000</v>
      </c>
      <c r="D82" s="5">
        <f>D85+D86+D89+D83+D84+D90+D91</f>
        <v>114766000</v>
      </c>
      <c r="E82" s="5">
        <f>E85+E86+E89+E83+E84+E90+E91</f>
        <v>112658996</v>
      </c>
      <c r="F82" s="24">
        <f t="shared" si="7"/>
        <v>0.9816408692469896</v>
      </c>
    </row>
    <row r="83" spans="1:6" ht="14.25">
      <c r="A83" s="7" t="s">
        <v>56</v>
      </c>
      <c r="B83" s="4" t="s">
        <v>57</v>
      </c>
      <c r="C83" s="5">
        <f>C415</f>
        <v>0</v>
      </c>
      <c r="D83" s="5">
        <f>D415</f>
        <v>0</v>
      </c>
      <c r="E83" s="5">
        <f>E415</f>
        <v>0</v>
      </c>
      <c r="F83" s="24"/>
    </row>
    <row r="84" spans="1:6" ht="27">
      <c r="A84" s="7" t="s">
        <v>58</v>
      </c>
      <c r="B84" s="4" t="s">
        <v>59</v>
      </c>
      <c r="C84" s="5">
        <f>C416</f>
        <v>0</v>
      </c>
      <c r="D84" s="5">
        <f>D416</f>
        <v>0</v>
      </c>
      <c r="E84" s="5">
        <f>E416</f>
        <v>0</v>
      </c>
      <c r="F84" s="24"/>
    </row>
    <row r="85" spans="1:6" ht="27">
      <c r="A85" s="7" t="s">
        <v>60</v>
      </c>
      <c r="B85" s="4" t="s">
        <v>61</v>
      </c>
      <c r="C85" s="5">
        <f aca="true" t="shared" si="8" ref="C85:D89">C580</f>
        <v>0</v>
      </c>
      <c r="D85" s="5">
        <f>D580</f>
        <v>0</v>
      </c>
      <c r="E85" s="5">
        <f>E580</f>
        <v>0</v>
      </c>
      <c r="F85" s="24"/>
    </row>
    <row r="86" spans="1:6" ht="27">
      <c r="A86" s="7" t="s">
        <v>62</v>
      </c>
      <c r="B86" s="4" t="s">
        <v>63</v>
      </c>
      <c r="C86" s="5">
        <f t="shared" si="8"/>
        <v>0</v>
      </c>
      <c r="D86" s="5">
        <f>D581</f>
        <v>0</v>
      </c>
      <c r="E86" s="5">
        <f>E581</f>
        <v>0</v>
      </c>
      <c r="F86" s="24"/>
    </row>
    <row r="87" spans="1:6" ht="27">
      <c r="A87" s="7" t="s">
        <v>64</v>
      </c>
      <c r="B87" s="4" t="s">
        <v>65</v>
      </c>
      <c r="C87" s="5">
        <f t="shared" si="8"/>
        <v>0</v>
      </c>
      <c r="D87" s="5">
        <f>D582</f>
        <v>0</v>
      </c>
      <c r="E87" s="5">
        <f>E582</f>
        <v>0</v>
      </c>
      <c r="F87" s="24"/>
    </row>
    <row r="88" spans="1:6" ht="27">
      <c r="A88" s="7" t="s">
        <v>66</v>
      </c>
      <c r="B88" s="4" t="s">
        <v>67</v>
      </c>
      <c r="C88" s="5">
        <f t="shared" si="8"/>
        <v>0</v>
      </c>
      <c r="D88" s="5">
        <f>D583</f>
        <v>0</v>
      </c>
      <c r="E88" s="5">
        <f>E583</f>
        <v>0</v>
      </c>
      <c r="F88" s="24"/>
    </row>
    <row r="89" spans="1:6" ht="14.25">
      <c r="A89" s="7" t="s">
        <v>68</v>
      </c>
      <c r="B89" s="4" t="s">
        <v>69</v>
      </c>
      <c r="C89" s="5">
        <f t="shared" si="8"/>
        <v>0</v>
      </c>
      <c r="D89" s="5">
        <f>D584</f>
        <v>0</v>
      </c>
      <c r="E89" s="5">
        <f>E584</f>
        <v>0</v>
      </c>
      <c r="F89" s="24"/>
    </row>
    <row r="90" spans="1:6" ht="27">
      <c r="A90" s="7" t="s">
        <v>70</v>
      </c>
      <c r="B90" s="4" t="s">
        <v>71</v>
      </c>
      <c r="C90" s="5">
        <f>C417</f>
        <v>148481000</v>
      </c>
      <c r="D90" s="5">
        <f>D417</f>
        <v>114733000</v>
      </c>
      <c r="E90" s="5">
        <f>E417</f>
        <v>112658996</v>
      </c>
      <c r="F90" s="24">
        <f t="shared" si="7"/>
        <v>0.9819232130250233</v>
      </c>
    </row>
    <row r="91" spans="1:6" ht="14.25">
      <c r="A91" s="7" t="s">
        <v>418</v>
      </c>
      <c r="B91" s="4" t="s">
        <v>419</v>
      </c>
      <c r="C91" s="5">
        <f>C418</f>
        <v>33000</v>
      </c>
      <c r="D91" s="5">
        <f>D418</f>
        <v>33000</v>
      </c>
      <c r="E91" s="5">
        <f>E418</f>
        <v>0</v>
      </c>
      <c r="F91" s="24">
        <f t="shared" si="7"/>
        <v>0</v>
      </c>
    </row>
    <row r="92" spans="1:6" ht="12.75">
      <c r="A92" s="7" t="s">
        <v>206</v>
      </c>
      <c r="B92" s="4" t="s">
        <v>207</v>
      </c>
      <c r="C92" s="5">
        <f>C93</f>
        <v>0</v>
      </c>
      <c r="D92" s="5">
        <f>D93</f>
        <v>0</v>
      </c>
      <c r="E92" s="5">
        <f>E93</f>
        <v>0</v>
      </c>
      <c r="F92" s="24"/>
    </row>
    <row r="93" spans="1:6" ht="26.25">
      <c r="A93" s="7" t="s">
        <v>208</v>
      </c>
      <c r="B93" s="4" t="s">
        <v>209</v>
      </c>
      <c r="C93" s="5">
        <f>C586</f>
        <v>0</v>
      </c>
      <c r="D93" s="5">
        <f>D586</f>
        <v>0</v>
      </c>
      <c r="E93" s="5">
        <f>E586</f>
        <v>0</v>
      </c>
      <c r="F93" s="24"/>
    </row>
    <row r="94" spans="1:6" ht="39">
      <c r="A94" s="7" t="s">
        <v>210</v>
      </c>
      <c r="B94" s="4" t="s">
        <v>211</v>
      </c>
      <c r="C94" s="5">
        <f>C95+C100+C103</f>
        <v>126697000</v>
      </c>
      <c r="D94" s="5">
        <f>D95+D100+D103</f>
        <v>102647000</v>
      </c>
      <c r="E94" s="5">
        <f>E95+E100+E103</f>
        <v>38100757</v>
      </c>
      <c r="F94" s="24">
        <f t="shared" si="7"/>
        <v>0.3711823725973482</v>
      </c>
    </row>
    <row r="95" spans="1:6" ht="26.25">
      <c r="A95" s="7" t="s">
        <v>212</v>
      </c>
      <c r="B95" s="4" t="s">
        <v>213</v>
      </c>
      <c r="C95" s="5">
        <f>C96+C99+C97+C98</f>
        <v>123808000</v>
      </c>
      <c r="D95" s="5">
        <f>D96+D99+D97+D98</f>
        <v>101581000</v>
      </c>
      <c r="E95" s="5">
        <f>E96+E99+E97+E98</f>
        <v>36691124</v>
      </c>
      <c r="F95" s="24">
        <f t="shared" si="7"/>
        <v>0.36120065760329195</v>
      </c>
    </row>
    <row r="96" spans="1:6" ht="12.75">
      <c r="A96" s="7" t="s">
        <v>214</v>
      </c>
      <c r="B96" s="4" t="s">
        <v>215</v>
      </c>
      <c r="C96" s="5">
        <f aca="true" t="shared" si="9" ref="C96:D99">C589</f>
        <v>53964000</v>
      </c>
      <c r="D96" s="5">
        <f>D589</f>
        <v>43712000</v>
      </c>
      <c r="E96" s="5">
        <f>E589</f>
        <v>10307930</v>
      </c>
      <c r="F96" s="24">
        <f t="shared" si="7"/>
        <v>0.23581465043923866</v>
      </c>
    </row>
    <row r="97" spans="1:6" ht="12.75">
      <c r="A97" s="7" t="s">
        <v>433</v>
      </c>
      <c r="B97" s="21">
        <v>48020102</v>
      </c>
      <c r="C97" s="5">
        <f t="shared" si="9"/>
        <v>0</v>
      </c>
      <c r="D97" s="5">
        <f>D590</f>
        <v>0</v>
      </c>
      <c r="E97" s="5">
        <f>E590</f>
        <v>222137</v>
      </c>
      <c r="F97" s="24"/>
    </row>
    <row r="98" spans="1:6" ht="12.75">
      <c r="A98" s="7" t="s">
        <v>434</v>
      </c>
      <c r="B98" s="21">
        <v>48020103</v>
      </c>
      <c r="C98" s="5">
        <f t="shared" si="9"/>
        <v>68504000</v>
      </c>
      <c r="D98" s="5">
        <f>D591</f>
        <v>56529000</v>
      </c>
      <c r="E98" s="5">
        <f>E591</f>
        <v>24821224</v>
      </c>
      <c r="F98" s="24">
        <f t="shared" si="7"/>
        <v>0.43908832634576944</v>
      </c>
    </row>
    <row r="99" spans="1:6" ht="12.75">
      <c r="A99" s="7" t="s">
        <v>430</v>
      </c>
      <c r="B99" s="4" t="s">
        <v>431</v>
      </c>
      <c r="C99" s="5">
        <f t="shared" si="9"/>
        <v>1340000</v>
      </c>
      <c r="D99" s="5">
        <f>D592</f>
        <v>1340000</v>
      </c>
      <c r="E99" s="5">
        <f>E592</f>
        <v>1339833</v>
      </c>
      <c r="F99" s="24">
        <f t="shared" si="7"/>
        <v>0.9998753731343284</v>
      </c>
    </row>
    <row r="100" spans="1:6" ht="26.25">
      <c r="A100" s="7" t="s">
        <v>216</v>
      </c>
      <c r="B100" s="4" t="s">
        <v>217</v>
      </c>
      <c r="C100" s="5">
        <f>C101+C102</f>
        <v>2307000</v>
      </c>
      <c r="D100" s="5">
        <f>D101+D102</f>
        <v>484000</v>
      </c>
      <c r="E100" s="5">
        <f>E101+E102</f>
        <v>803062</v>
      </c>
      <c r="F100" s="24">
        <f t="shared" si="7"/>
        <v>1.659219008264463</v>
      </c>
    </row>
    <row r="101" spans="1:6" ht="12.75">
      <c r="A101" s="7" t="s">
        <v>214</v>
      </c>
      <c r="B101" s="4" t="s">
        <v>218</v>
      </c>
      <c r="C101" s="5">
        <f>C594</f>
        <v>2307000</v>
      </c>
      <c r="D101" s="5">
        <f>D594</f>
        <v>484000</v>
      </c>
      <c r="E101" s="5">
        <f>E594</f>
        <v>578204</v>
      </c>
      <c r="F101" s="24">
        <f t="shared" si="7"/>
        <v>1.1946363636363637</v>
      </c>
    </row>
    <row r="102" spans="1:6" ht="12.75">
      <c r="A102" s="7" t="s">
        <v>433</v>
      </c>
      <c r="B102" s="21">
        <v>48020202</v>
      </c>
      <c r="C102" s="5">
        <f>C595</f>
        <v>0</v>
      </c>
      <c r="D102" s="5">
        <f>D595</f>
        <v>0</v>
      </c>
      <c r="E102" s="5">
        <f>E595</f>
        <v>224858</v>
      </c>
      <c r="F102" s="24"/>
    </row>
    <row r="103" spans="1:6" ht="27">
      <c r="A103" s="7" t="s">
        <v>441</v>
      </c>
      <c r="B103" s="21">
        <v>4800831</v>
      </c>
      <c r="C103" s="5">
        <f>C104</f>
        <v>582000</v>
      </c>
      <c r="D103" s="5">
        <f>D104</f>
        <v>582000</v>
      </c>
      <c r="E103" s="5">
        <f>E104</f>
        <v>606571</v>
      </c>
      <c r="F103" s="24">
        <f t="shared" si="7"/>
        <v>1.0422182130584192</v>
      </c>
    </row>
    <row r="104" spans="1:6" ht="14.25">
      <c r="A104" s="7" t="s">
        <v>442</v>
      </c>
      <c r="B104" s="21">
        <v>480083103</v>
      </c>
      <c r="C104" s="5">
        <f>C597</f>
        <v>582000</v>
      </c>
      <c r="D104" s="5">
        <f>D597</f>
        <v>582000</v>
      </c>
      <c r="E104" s="5">
        <f>E597</f>
        <v>606571</v>
      </c>
      <c r="F104" s="24">
        <f t="shared" si="7"/>
        <v>1.0422182130584192</v>
      </c>
    </row>
    <row r="105" spans="1:6" ht="26.25">
      <c r="A105" s="7" t="s">
        <v>219</v>
      </c>
      <c r="B105" s="4" t="s">
        <v>220</v>
      </c>
      <c r="C105" s="26">
        <f>C107+C130+C151+C159+C169+C185+C214+C249+C281+C286+C306+C309+C342</f>
        <v>987547000</v>
      </c>
      <c r="D105" s="26">
        <f>D107+D130+D151+D159+D169+D185+D214+D249+D281+D286+D306+D309+D342</f>
        <v>793809000</v>
      </c>
      <c r="E105" s="26">
        <f>E107+E130+E151+E159+E169+E185+E214+E249+E281+E286+E306+E309+E342</f>
        <v>566742877</v>
      </c>
      <c r="F105" s="24">
        <f t="shared" si="7"/>
        <v>0.7139537054883479</v>
      </c>
    </row>
    <row r="106" spans="1:8" ht="26.25">
      <c r="A106" s="7" t="s">
        <v>302</v>
      </c>
      <c r="B106" s="4" t="s">
        <v>303</v>
      </c>
      <c r="C106" s="5">
        <f>C107+C130+C151</f>
        <v>45163000</v>
      </c>
      <c r="D106" s="5">
        <f>D107+D130+D151</f>
        <v>36420000</v>
      </c>
      <c r="E106" s="5">
        <f>E107+E130+E151</f>
        <v>28652263</v>
      </c>
      <c r="F106" s="24">
        <f t="shared" si="7"/>
        <v>0.7867178198791872</v>
      </c>
      <c r="H106" s="12"/>
    </row>
    <row r="107" spans="1:6" ht="12.75">
      <c r="A107" s="7" t="s">
        <v>304</v>
      </c>
      <c r="B107" s="4" t="s">
        <v>278</v>
      </c>
      <c r="C107" s="5">
        <f>C108+C115</f>
        <v>33097000</v>
      </c>
      <c r="D107" s="5">
        <f>D108+D115</f>
        <v>26604000</v>
      </c>
      <c r="E107" s="5">
        <f>E108+E115</f>
        <v>19415710</v>
      </c>
      <c r="F107" s="24">
        <f t="shared" si="7"/>
        <v>0.7298041647872501</v>
      </c>
    </row>
    <row r="108" spans="1:6" ht="12.75">
      <c r="A108" s="7" t="s">
        <v>221</v>
      </c>
      <c r="B108" s="4" t="s">
        <v>222</v>
      </c>
      <c r="C108" s="5">
        <f>C109+C110+C111+C113</f>
        <v>30450000</v>
      </c>
      <c r="D108" s="5">
        <f>D109+D110+D111+D113</f>
        <v>24207000</v>
      </c>
      <c r="E108" s="5">
        <f>E109+E110+E111+E113</f>
        <v>18390196</v>
      </c>
      <c r="F108" s="24">
        <f t="shared" si="7"/>
        <v>0.7597057049613748</v>
      </c>
    </row>
    <row r="109" spans="1:6" ht="12.75">
      <c r="A109" s="7" t="s">
        <v>78</v>
      </c>
      <c r="B109" s="4" t="s">
        <v>79</v>
      </c>
      <c r="C109" s="5">
        <f>C423</f>
        <v>21000000</v>
      </c>
      <c r="D109" s="5">
        <f>D423</f>
        <v>15705000</v>
      </c>
      <c r="E109" s="5">
        <f>E423</f>
        <v>14921024</v>
      </c>
      <c r="F109" s="24">
        <f t="shared" si="7"/>
        <v>0.9500811206622095</v>
      </c>
    </row>
    <row r="110" spans="1:6" ht="26.25">
      <c r="A110" s="7" t="s">
        <v>80</v>
      </c>
      <c r="B110" s="4" t="s">
        <v>81</v>
      </c>
      <c r="C110" s="5">
        <f>C424</f>
        <v>9280000</v>
      </c>
      <c r="D110" s="5">
        <f>D424</f>
        <v>8373000</v>
      </c>
      <c r="E110" s="5">
        <f>E424</f>
        <v>3597685</v>
      </c>
      <c r="F110" s="24">
        <f t="shared" si="7"/>
        <v>0.4296769377761854</v>
      </c>
    </row>
    <row r="111" spans="1:6" ht="26.25">
      <c r="A111" s="7" t="s">
        <v>82</v>
      </c>
      <c r="B111" s="4" t="s">
        <v>83</v>
      </c>
      <c r="C111" s="5">
        <f>C112</f>
        <v>170000</v>
      </c>
      <c r="D111" s="5">
        <f>D112</f>
        <v>129000</v>
      </c>
      <c r="E111" s="5">
        <f>E112</f>
        <v>126210</v>
      </c>
      <c r="F111" s="24">
        <f t="shared" si="7"/>
        <v>0.9783720930232558</v>
      </c>
    </row>
    <row r="112" spans="1:6" ht="12.75">
      <c r="A112" s="7" t="s">
        <v>86</v>
      </c>
      <c r="B112" s="4" t="s">
        <v>87</v>
      </c>
      <c r="C112" s="5">
        <f>C426</f>
        <v>170000</v>
      </c>
      <c r="D112" s="5">
        <f>D426</f>
        <v>129000</v>
      </c>
      <c r="E112" s="5">
        <f>E426</f>
        <v>126210</v>
      </c>
      <c r="F112" s="24">
        <f t="shared" si="7"/>
        <v>0.9783720930232558</v>
      </c>
    </row>
    <row r="113" spans="1:6" ht="27">
      <c r="A113" s="7" t="s">
        <v>374</v>
      </c>
      <c r="B113" s="4" t="s">
        <v>376</v>
      </c>
      <c r="C113" s="5">
        <f>C114</f>
        <v>0</v>
      </c>
      <c r="D113" s="5">
        <f>D114</f>
        <v>0</v>
      </c>
      <c r="E113" s="5">
        <f>E114</f>
        <v>-254723</v>
      </c>
      <c r="F113" s="24"/>
    </row>
    <row r="114" spans="1:6" ht="14.25">
      <c r="A114" s="7" t="s">
        <v>375</v>
      </c>
      <c r="B114" s="21">
        <v>8501</v>
      </c>
      <c r="C114" s="5">
        <f>C428</f>
        <v>0</v>
      </c>
      <c r="D114" s="5">
        <f>D428</f>
        <v>0</v>
      </c>
      <c r="E114" s="5">
        <f>E428</f>
        <v>-254723</v>
      </c>
      <c r="F114" s="24"/>
    </row>
    <row r="115" spans="1:6" ht="12.75">
      <c r="A115" s="7" t="s">
        <v>274</v>
      </c>
      <c r="B115" s="4" t="s">
        <v>89</v>
      </c>
      <c r="C115" s="5">
        <f>C116+C124+C128</f>
        <v>2647000</v>
      </c>
      <c r="D115" s="5">
        <f>D116+D124+D128</f>
        <v>2397000</v>
      </c>
      <c r="E115" s="5">
        <f>E116+E124+E128</f>
        <v>1025514</v>
      </c>
      <c r="F115" s="24">
        <f t="shared" si="7"/>
        <v>0.42783229036295367</v>
      </c>
    </row>
    <row r="116" spans="1:6" ht="39">
      <c r="A116" s="7" t="s">
        <v>90</v>
      </c>
      <c r="B116" s="4" t="s">
        <v>91</v>
      </c>
      <c r="C116" s="5">
        <f>C117+C120</f>
        <v>1882000</v>
      </c>
      <c r="D116" s="5">
        <f>D117+D120</f>
        <v>1632000</v>
      </c>
      <c r="E116" s="5">
        <f>E117+E120</f>
        <v>824218</v>
      </c>
      <c r="F116" s="24">
        <f t="shared" si="7"/>
        <v>0.5050355392156862</v>
      </c>
    </row>
    <row r="117" spans="1:6" ht="26.25">
      <c r="A117" s="7" t="s">
        <v>92</v>
      </c>
      <c r="B117" s="4" t="s">
        <v>93</v>
      </c>
      <c r="C117" s="5">
        <f>C118+C119</f>
        <v>0</v>
      </c>
      <c r="D117" s="5">
        <f>D118+D119</f>
        <v>0</v>
      </c>
      <c r="E117" s="5">
        <f>E118+E119</f>
        <v>0</v>
      </c>
      <c r="F117" s="24"/>
    </row>
    <row r="118" spans="1:6" ht="12.75">
      <c r="A118" s="7" t="s">
        <v>94</v>
      </c>
      <c r="B118" s="4" t="s">
        <v>95</v>
      </c>
      <c r="C118" s="5">
        <f>C604</f>
        <v>0</v>
      </c>
      <c r="D118" s="5">
        <f>D604</f>
        <v>0</v>
      </c>
      <c r="E118" s="5">
        <f>E604</f>
        <v>0</v>
      </c>
      <c r="F118" s="24"/>
    </row>
    <row r="119" spans="1:6" ht="12.75">
      <c r="A119" s="7" t="s">
        <v>96</v>
      </c>
      <c r="B119" s="4" t="s">
        <v>97</v>
      </c>
      <c r="C119" s="5">
        <f>C605</f>
        <v>0</v>
      </c>
      <c r="D119" s="5">
        <f>D605</f>
        <v>0</v>
      </c>
      <c r="E119" s="5">
        <f>E605</f>
        <v>0</v>
      </c>
      <c r="F119" s="24"/>
    </row>
    <row r="120" spans="1:6" ht="12.75">
      <c r="A120" s="7" t="s">
        <v>298</v>
      </c>
      <c r="B120" s="4" t="s">
        <v>299</v>
      </c>
      <c r="C120" s="5">
        <f>C121+C122+C123</f>
        <v>1882000</v>
      </c>
      <c r="D120" s="5">
        <f>D121+D122+D123</f>
        <v>1632000</v>
      </c>
      <c r="E120" s="5">
        <f>E121+E122+E123</f>
        <v>824218</v>
      </c>
      <c r="F120" s="24">
        <f t="shared" si="7"/>
        <v>0.5050355392156862</v>
      </c>
    </row>
    <row r="121" spans="1:6" ht="12.75">
      <c r="A121" s="7" t="s">
        <v>94</v>
      </c>
      <c r="B121" s="4" t="s">
        <v>300</v>
      </c>
      <c r="C121" s="5">
        <f aca="true" t="shared" si="10" ref="C121:D123">C607</f>
        <v>279000</v>
      </c>
      <c r="D121" s="5">
        <f>D607</f>
        <v>242000</v>
      </c>
      <c r="E121" s="5">
        <f>E607</f>
        <v>123633</v>
      </c>
      <c r="F121" s="24">
        <f t="shared" si="7"/>
        <v>0.5108801652892562</v>
      </c>
    </row>
    <row r="122" spans="1:6" ht="12.75">
      <c r="A122" s="7" t="s">
        <v>96</v>
      </c>
      <c r="B122" s="4" t="s">
        <v>301</v>
      </c>
      <c r="C122" s="5">
        <f t="shared" si="10"/>
        <v>1581000</v>
      </c>
      <c r="D122" s="5">
        <f>D608</f>
        <v>1368000</v>
      </c>
      <c r="E122" s="5">
        <f>E608</f>
        <v>700585</v>
      </c>
      <c r="F122" s="24">
        <f t="shared" si="7"/>
        <v>0.5121235380116959</v>
      </c>
    </row>
    <row r="123" spans="1:6" ht="12.75">
      <c r="A123" s="7" t="s">
        <v>295</v>
      </c>
      <c r="B123" s="4" t="s">
        <v>408</v>
      </c>
      <c r="C123" s="5">
        <f t="shared" si="10"/>
        <v>22000</v>
      </c>
      <c r="D123" s="5">
        <f>D609</f>
        <v>22000</v>
      </c>
      <c r="E123" s="5">
        <f>E609</f>
        <v>0</v>
      </c>
      <c r="F123" s="24">
        <f t="shared" si="7"/>
        <v>0</v>
      </c>
    </row>
    <row r="124" spans="1:6" ht="12.75">
      <c r="A124" s="7" t="s">
        <v>98</v>
      </c>
      <c r="B124" s="4" t="s">
        <v>99</v>
      </c>
      <c r="C124" s="5">
        <f aca="true" t="shared" si="11" ref="C124:E126">C125</f>
        <v>765000</v>
      </c>
      <c r="D124" s="5">
        <f t="shared" si="11"/>
        <v>765000</v>
      </c>
      <c r="E124" s="5">
        <f t="shared" si="11"/>
        <v>201296</v>
      </c>
      <c r="F124" s="24">
        <f t="shared" si="7"/>
        <v>0.26313202614379083</v>
      </c>
    </row>
    <row r="125" spans="1:6" ht="12.75">
      <c r="A125" s="7" t="s">
        <v>100</v>
      </c>
      <c r="B125" s="4" t="s">
        <v>101</v>
      </c>
      <c r="C125" s="5">
        <f t="shared" si="11"/>
        <v>765000</v>
      </c>
      <c r="D125" s="5">
        <f t="shared" si="11"/>
        <v>765000</v>
      </c>
      <c r="E125" s="5">
        <f t="shared" si="11"/>
        <v>201296</v>
      </c>
      <c r="F125" s="24">
        <f t="shared" si="7"/>
        <v>0.26313202614379083</v>
      </c>
    </row>
    <row r="126" spans="1:6" ht="12.75">
      <c r="A126" s="7" t="s">
        <v>102</v>
      </c>
      <c r="B126" s="4" t="s">
        <v>103</v>
      </c>
      <c r="C126" s="5">
        <f t="shared" si="11"/>
        <v>765000</v>
      </c>
      <c r="D126" s="5">
        <f t="shared" si="11"/>
        <v>765000</v>
      </c>
      <c r="E126" s="5">
        <f t="shared" si="11"/>
        <v>201296</v>
      </c>
      <c r="F126" s="24">
        <f t="shared" si="7"/>
        <v>0.26313202614379083</v>
      </c>
    </row>
    <row r="127" spans="1:6" ht="12.75">
      <c r="A127" s="7" t="s">
        <v>110</v>
      </c>
      <c r="B127" s="4" t="s">
        <v>111</v>
      </c>
      <c r="C127" s="5">
        <f>C613</f>
        <v>765000</v>
      </c>
      <c r="D127" s="5">
        <f>D613</f>
        <v>765000</v>
      </c>
      <c r="E127" s="5">
        <f>E613</f>
        <v>201296</v>
      </c>
      <c r="F127" s="24">
        <f t="shared" si="7"/>
        <v>0.26313202614379083</v>
      </c>
    </row>
    <row r="128" spans="1:6" ht="27">
      <c r="A128" s="7" t="s">
        <v>374</v>
      </c>
      <c r="B128" s="4" t="s">
        <v>376</v>
      </c>
      <c r="C128" s="5">
        <f>C129</f>
        <v>0</v>
      </c>
      <c r="D128" s="5">
        <f>D129</f>
        <v>0</v>
      </c>
      <c r="E128" s="5">
        <f>E129</f>
        <v>0</v>
      </c>
      <c r="F128" s="24"/>
    </row>
    <row r="129" spans="1:6" ht="27">
      <c r="A129" s="7" t="s">
        <v>383</v>
      </c>
      <c r="B129" s="21">
        <v>8501</v>
      </c>
      <c r="C129" s="5">
        <f>C615</f>
        <v>0</v>
      </c>
      <c r="D129" s="5">
        <f>D615</f>
        <v>0</v>
      </c>
      <c r="E129" s="5">
        <f>E615</f>
        <v>0</v>
      </c>
      <c r="F129" s="24"/>
    </row>
    <row r="130" spans="1:6" ht="26.25">
      <c r="A130" s="7" t="s">
        <v>305</v>
      </c>
      <c r="B130" s="4" t="s">
        <v>306</v>
      </c>
      <c r="C130" s="5">
        <f>C131+C143</f>
        <v>11200000</v>
      </c>
      <c r="D130" s="5">
        <f>D131+D143</f>
        <v>9216000</v>
      </c>
      <c r="E130" s="5">
        <f>E131+E143</f>
        <v>8827191</v>
      </c>
      <c r="F130" s="24">
        <f t="shared" si="7"/>
        <v>0.9578115234375</v>
      </c>
    </row>
    <row r="131" spans="1:6" ht="12.75">
      <c r="A131" s="7" t="s">
        <v>221</v>
      </c>
      <c r="B131" s="4" t="s">
        <v>222</v>
      </c>
      <c r="C131" s="5">
        <f>C132+C133+C136+C139+C141+C134</f>
        <v>10690000</v>
      </c>
      <c r="D131" s="5">
        <f>D132+D133+D136+D139+D141+D134</f>
        <v>8706000</v>
      </c>
      <c r="E131" s="5">
        <f>E132+E133+E136+E139+E141+E134</f>
        <v>8378984</v>
      </c>
      <c r="F131" s="24">
        <f t="shared" si="7"/>
        <v>0.962437858947852</v>
      </c>
    </row>
    <row r="132" spans="1:6" ht="12.75">
      <c r="A132" s="7" t="s">
        <v>78</v>
      </c>
      <c r="B132" s="4" t="s">
        <v>79</v>
      </c>
      <c r="C132" s="5">
        <f>C431</f>
        <v>9377000</v>
      </c>
      <c r="D132" s="5">
        <f>D431</f>
        <v>7677000</v>
      </c>
      <c r="E132" s="5">
        <f>E431</f>
        <v>7588494</v>
      </c>
      <c r="F132" s="24">
        <f t="shared" si="7"/>
        <v>0.9884712778429073</v>
      </c>
    </row>
    <row r="133" spans="1:6" ht="26.25">
      <c r="A133" s="7" t="s">
        <v>80</v>
      </c>
      <c r="B133" s="4" t="s">
        <v>81</v>
      </c>
      <c r="C133" s="5">
        <f>C432</f>
        <v>1190000</v>
      </c>
      <c r="D133" s="5">
        <f>D432</f>
        <v>933000</v>
      </c>
      <c r="E133" s="5">
        <f>E432</f>
        <v>752317</v>
      </c>
      <c r="F133" s="24">
        <f t="shared" si="7"/>
        <v>0.806341907824223</v>
      </c>
    </row>
    <row r="134" spans="1:6" ht="12.75">
      <c r="A134" s="7" t="s">
        <v>449</v>
      </c>
      <c r="B134" s="4" t="s">
        <v>450</v>
      </c>
      <c r="C134" s="5">
        <f>C135</f>
        <v>0</v>
      </c>
      <c r="D134" s="5">
        <f>D135</f>
        <v>0</v>
      </c>
      <c r="E134" s="5">
        <f>E135</f>
        <v>0</v>
      </c>
      <c r="F134" s="24"/>
    </row>
    <row r="135" spans="1:6" ht="12.75">
      <c r="A135" s="7" t="s">
        <v>451</v>
      </c>
      <c r="B135" s="4" t="s">
        <v>452</v>
      </c>
      <c r="C135" s="5">
        <f>C434</f>
        <v>0</v>
      </c>
      <c r="D135" s="5">
        <f>D434</f>
        <v>0</v>
      </c>
      <c r="E135" s="5">
        <f>E434</f>
        <v>0</v>
      </c>
      <c r="F135" s="24"/>
    </row>
    <row r="136" spans="1:6" ht="26.25">
      <c r="A136" s="7" t="s">
        <v>232</v>
      </c>
      <c r="B136" s="4" t="s">
        <v>233</v>
      </c>
      <c r="C136" s="5">
        <f aca="true" t="shared" si="12" ref="C136:E137">C137</f>
        <v>0</v>
      </c>
      <c r="D136" s="5">
        <f t="shared" si="12"/>
        <v>0</v>
      </c>
      <c r="E136" s="5">
        <f t="shared" si="12"/>
        <v>0</v>
      </c>
      <c r="F136" s="24"/>
    </row>
    <row r="137" spans="1:6" ht="52.5">
      <c r="A137" s="7" t="s">
        <v>234</v>
      </c>
      <c r="B137" s="4" t="s">
        <v>235</v>
      </c>
      <c r="C137" s="5">
        <f t="shared" si="12"/>
        <v>0</v>
      </c>
      <c r="D137" s="5">
        <f t="shared" si="12"/>
        <v>0</v>
      </c>
      <c r="E137" s="5">
        <f t="shared" si="12"/>
        <v>0</v>
      </c>
      <c r="F137" s="24"/>
    </row>
    <row r="138" spans="1:6" ht="12.75">
      <c r="A138" s="7" t="s">
        <v>236</v>
      </c>
      <c r="B138" s="4" t="s">
        <v>237</v>
      </c>
      <c r="C138" s="5">
        <f>C437</f>
        <v>0</v>
      </c>
      <c r="D138" s="5">
        <f>D437</f>
        <v>0</v>
      </c>
      <c r="E138" s="5">
        <f>E437</f>
        <v>0</v>
      </c>
      <c r="F138" s="24"/>
    </row>
    <row r="139" spans="1:6" ht="27">
      <c r="A139" s="7" t="s">
        <v>82</v>
      </c>
      <c r="B139" s="4" t="s">
        <v>83</v>
      </c>
      <c r="C139" s="5">
        <f>C140</f>
        <v>123000</v>
      </c>
      <c r="D139" s="5">
        <f>D140</f>
        <v>96000</v>
      </c>
      <c r="E139" s="5">
        <f>E140</f>
        <v>92000</v>
      </c>
      <c r="F139" s="24">
        <f aca="true" t="shared" si="13" ref="F137:F200">E139/D139</f>
        <v>0.9583333333333334</v>
      </c>
    </row>
    <row r="140" spans="1:6" ht="14.25">
      <c r="A140" s="7" t="s">
        <v>86</v>
      </c>
      <c r="B140" s="4" t="s">
        <v>87</v>
      </c>
      <c r="C140" s="5">
        <f>C439</f>
        <v>123000</v>
      </c>
      <c r="D140" s="5">
        <f>D439</f>
        <v>96000</v>
      </c>
      <c r="E140" s="5">
        <f>E439</f>
        <v>92000</v>
      </c>
      <c r="F140" s="24">
        <f t="shared" si="13"/>
        <v>0.9583333333333334</v>
      </c>
    </row>
    <row r="141" spans="1:6" ht="27">
      <c r="A141" s="7" t="s">
        <v>374</v>
      </c>
      <c r="B141" s="4" t="s">
        <v>376</v>
      </c>
      <c r="C141" s="5">
        <f>C142</f>
        <v>0</v>
      </c>
      <c r="D141" s="5">
        <f>D142</f>
        <v>0</v>
      </c>
      <c r="E141" s="5">
        <f>E142</f>
        <v>-53827</v>
      </c>
      <c r="F141" s="24"/>
    </row>
    <row r="142" spans="1:6" ht="14.25">
      <c r="A142" s="7" t="s">
        <v>375</v>
      </c>
      <c r="B142" s="21">
        <v>8501</v>
      </c>
      <c r="C142" s="5">
        <f>C441</f>
        <v>0</v>
      </c>
      <c r="D142" s="5">
        <f>D441</f>
        <v>0</v>
      </c>
      <c r="E142" s="5">
        <f>E441</f>
        <v>-53827</v>
      </c>
      <c r="F142" s="24"/>
    </row>
    <row r="143" spans="1:6" ht="12.75">
      <c r="A143" s="7" t="s">
        <v>274</v>
      </c>
      <c r="B143" s="4" t="s">
        <v>89</v>
      </c>
      <c r="C143" s="5">
        <f>C144+C147</f>
        <v>510000</v>
      </c>
      <c r="D143" s="5">
        <f>D144+D147</f>
        <v>510000</v>
      </c>
      <c r="E143" s="5">
        <f>E144+E147</f>
        <v>448207</v>
      </c>
      <c r="F143" s="24">
        <f t="shared" si="13"/>
        <v>0.8788372549019607</v>
      </c>
    </row>
    <row r="144" spans="1:6" ht="26.25">
      <c r="A144" s="7" t="s">
        <v>275</v>
      </c>
      <c r="B144" s="4" t="s">
        <v>276</v>
      </c>
      <c r="C144" s="5">
        <f aca="true" t="shared" si="14" ref="C144:E145">C145</f>
        <v>0</v>
      </c>
      <c r="D144" s="5">
        <f t="shared" si="14"/>
        <v>0</v>
      </c>
      <c r="E144" s="5">
        <f t="shared" si="14"/>
        <v>0</v>
      </c>
      <c r="F144" s="24"/>
    </row>
    <row r="145" spans="1:6" ht="12.75">
      <c r="A145" s="7" t="s">
        <v>277</v>
      </c>
      <c r="B145" s="4" t="s">
        <v>278</v>
      </c>
      <c r="C145" s="5">
        <f t="shared" si="14"/>
        <v>0</v>
      </c>
      <c r="D145" s="5">
        <f t="shared" si="14"/>
        <v>0</v>
      </c>
      <c r="E145" s="5">
        <f t="shared" si="14"/>
        <v>0</v>
      </c>
      <c r="F145" s="24"/>
    </row>
    <row r="146" spans="1:6" ht="12.75">
      <c r="A146" s="7" t="s">
        <v>281</v>
      </c>
      <c r="B146" s="4" t="s">
        <v>282</v>
      </c>
      <c r="C146" s="5">
        <f>C620</f>
        <v>0</v>
      </c>
      <c r="D146" s="5">
        <f>D620</f>
        <v>0</v>
      </c>
      <c r="E146" s="5">
        <f>E620</f>
        <v>0</v>
      </c>
      <c r="F146" s="24"/>
    </row>
    <row r="147" spans="1:6" ht="12.75">
      <c r="A147" s="7" t="s">
        <v>98</v>
      </c>
      <c r="B147" s="4" t="s">
        <v>99</v>
      </c>
      <c r="C147" s="5">
        <f aca="true" t="shared" si="15" ref="C147:E149">C148</f>
        <v>510000</v>
      </c>
      <c r="D147" s="5">
        <f t="shared" si="15"/>
        <v>510000</v>
      </c>
      <c r="E147" s="5">
        <f t="shared" si="15"/>
        <v>448207</v>
      </c>
      <c r="F147" s="24">
        <f t="shared" si="13"/>
        <v>0.8788372549019607</v>
      </c>
    </row>
    <row r="148" spans="1:6" ht="12.75">
      <c r="A148" s="7" t="s">
        <v>100</v>
      </c>
      <c r="B148" s="4" t="s">
        <v>101</v>
      </c>
      <c r="C148" s="5">
        <f t="shared" si="15"/>
        <v>510000</v>
      </c>
      <c r="D148" s="5">
        <f t="shared" si="15"/>
        <v>510000</v>
      </c>
      <c r="E148" s="5">
        <f t="shared" si="15"/>
        <v>448207</v>
      </c>
      <c r="F148" s="24">
        <f t="shared" si="13"/>
        <v>0.8788372549019607</v>
      </c>
    </row>
    <row r="149" spans="1:6" ht="12.75">
      <c r="A149" s="7" t="s">
        <v>102</v>
      </c>
      <c r="B149" s="4" t="s">
        <v>103</v>
      </c>
      <c r="C149" s="5">
        <f t="shared" si="15"/>
        <v>510000</v>
      </c>
      <c r="D149" s="5">
        <f t="shared" si="15"/>
        <v>510000</v>
      </c>
      <c r="E149" s="5">
        <f t="shared" si="15"/>
        <v>448207</v>
      </c>
      <c r="F149" s="24">
        <f t="shared" si="13"/>
        <v>0.8788372549019607</v>
      </c>
    </row>
    <row r="150" spans="1:6" ht="12.75">
      <c r="A150" s="7" t="s">
        <v>110</v>
      </c>
      <c r="B150" s="4" t="s">
        <v>111</v>
      </c>
      <c r="C150" s="5">
        <f>C624</f>
        <v>510000</v>
      </c>
      <c r="D150" s="5">
        <f>D624</f>
        <v>510000</v>
      </c>
      <c r="E150" s="5">
        <f>E624</f>
        <v>448207</v>
      </c>
      <c r="F150" s="24">
        <f t="shared" si="13"/>
        <v>0.8788372549019607</v>
      </c>
    </row>
    <row r="151" spans="1:6" ht="12.75">
      <c r="A151" s="7" t="s">
        <v>307</v>
      </c>
      <c r="B151" s="4" t="s">
        <v>308</v>
      </c>
      <c r="C151" s="5">
        <f aca="true" t="shared" si="16" ref="C151:E152">C152</f>
        <v>866000</v>
      </c>
      <c r="D151" s="5">
        <f t="shared" si="16"/>
        <v>600000</v>
      </c>
      <c r="E151" s="5">
        <f t="shared" si="16"/>
        <v>409362</v>
      </c>
      <c r="F151" s="24">
        <f t="shared" si="13"/>
        <v>0.68227</v>
      </c>
    </row>
    <row r="152" spans="1:6" ht="12.75">
      <c r="A152" s="7" t="s">
        <v>221</v>
      </c>
      <c r="B152" s="4" t="s">
        <v>222</v>
      </c>
      <c r="C152" s="5">
        <f t="shared" si="16"/>
        <v>866000</v>
      </c>
      <c r="D152" s="5">
        <f t="shared" si="16"/>
        <v>600000</v>
      </c>
      <c r="E152" s="5">
        <f t="shared" si="16"/>
        <v>409362</v>
      </c>
      <c r="F152" s="24">
        <f t="shared" si="13"/>
        <v>0.68227</v>
      </c>
    </row>
    <row r="153" spans="1:6" ht="12.75">
      <c r="A153" s="7" t="s">
        <v>223</v>
      </c>
      <c r="B153" s="4" t="s">
        <v>224</v>
      </c>
      <c r="C153" s="5">
        <f>C154+C156</f>
        <v>866000</v>
      </c>
      <c r="D153" s="5">
        <f>D154+D156</f>
        <v>600000</v>
      </c>
      <c r="E153" s="5">
        <f>E154+E156</f>
        <v>409362</v>
      </c>
      <c r="F153" s="24">
        <f t="shared" si="13"/>
        <v>0.68227</v>
      </c>
    </row>
    <row r="154" spans="1:6" ht="12.75">
      <c r="A154" s="7" t="s">
        <v>225</v>
      </c>
      <c r="B154" s="4" t="s">
        <v>226</v>
      </c>
      <c r="C154" s="5">
        <f>C155</f>
        <v>706000</v>
      </c>
      <c r="D154" s="5">
        <f>D155</f>
        <v>440000</v>
      </c>
      <c r="E154" s="5">
        <f>E155</f>
        <v>334362</v>
      </c>
      <c r="F154" s="24">
        <f t="shared" si="13"/>
        <v>0.7599136363636364</v>
      </c>
    </row>
    <row r="155" spans="1:6" ht="12.75">
      <c r="A155" s="7" t="s">
        <v>227</v>
      </c>
      <c r="B155" s="4" t="s">
        <v>228</v>
      </c>
      <c r="C155" s="5">
        <f>C446</f>
        <v>706000</v>
      </c>
      <c r="D155" s="5">
        <f>D446</f>
        <v>440000</v>
      </c>
      <c r="E155" s="5">
        <f>E446</f>
        <v>334362</v>
      </c>
      <c r="F155" s="24">
        <f t="shared" si="13"/>
        <v>0.7599136363636364</v>
      </c>
    </row>
    <row r="156" spans="1:6" ht="26.25">
      <c r="A156" s="7" t="s">
        <v>229</v>
      </c>
      <c r="B156" s="4" t="s">
        <v>176</v>
      </c>
      <c r="C156" s="5">
        <f>C157</f>
        <v>160000</v>
      </c>
      <c r="D156" s="5">
        <f>D157</f>
        <v>160000</v>
      </c>
      <c r="E156" s="5">
        <f>E157</f>
        <v>75000</v>
      </c>
      <c r="F156" s="24">
        <f t="shared" si="13"/>
        <v>0.46875</v>
      </c>
    </row>
    <row r="157" spans="1:6" ht="26.25">
      <c r="A157" s="7" t="s">
        <v>230</v>
      </c>
      <c r="B157" s="4" t="s">
        <v>231</v>
      </c>
      <c r="C157" s="5">
        <f>C448</f>
        <v>160000</v>
      </c>
      <c r="D157" s="5">
        <f>D448</f>
        <v>160000</v>
      </c>
      <c r="E157" s="5">
        <f>E448</f>
        <v>75000</v>
      </c>
      <c r="F157" s="24">
        <f t="shared" si="13"/>
        <v>0.46875</v>
      </c>
    </row>
    <row r="158" spans="1:6" ht="26.25">
      <c r="A158" s="7" t="s">
        <v>309</v>
      </c>
      <c r="B158" s="4" t="s">
        <v>310</v>
      </c>
      <c r="C158" s="5">
        <f>C159</f>
        <v>460000</v>
      </c>
      <c r="D158" s="5">
        <f>D159</f>
        <v>417000</v>
      </c>
      <c r="E158" s="5">
        <f>E159</f>
        <v>198302</v>
      </c>
      <c r="F158" s="24">
        <f t="shared" si="13"/>
        <v>0.47554436450839327</v>
      </c>
    </row>
    <row r="159" spans="1:6" ht="12.75">
      <c r="A159" s="7" t="s">
        <v>311</v>
      </c>
      <c r="B159" s="4" t="s">
        <v>312</v>
      </c>
      <c r="C159" s="5">
        <f>C160+C162</f>
        <v>460000</v>
      </c>
      <c r="D159" s="5">
        <f>D160+D162</f>
        <v>417000</v>
      </c>
      <c r="E159" s="5">
        <f>E160+E162</f>
        <v>198302</v>
      </c>
      <c r="F159" s="24">
        <f t="shared" si="13"/>
        <v>0.47554436450839327</v>
      </c>
    </row>
    <row r="160" spans="1:6" ht="12.75">
      <c r="A160" s="7" t="s">
        <v>221</v>
      </c>
      <c r="B160" s="4" t="s">
        <v>222</v>
      </c>
      <c r="C160" s="5">
        <f>C161</f>
        <v>426000</v>
      </c>
      <c r="D160" s="5">
        <f>D161</f>
        <v>383000</v>
      </c>
      <c r="E160" s="5">
        <f>E161</f>
        <v>189675</v>
      </c>
      <c r="F160" s="24">
        <f t="shared" si="13"/>
        <v>0.4952349869451697</v>
      </c>
    </row>
    <row r="161" spans="1:6" ht="26.25">
      <c r="A161" s="7" t="s">
        <v>80</v>
      </c>
      <c r="B161" s="4" t="s">
        <v>81</v>
      </c>
      <c r="C161" s="5">
        <f>C452</f>
        <v>426000</v>
      </c>
      <c r="D161" s="5">
        <f>D452</f>
        <v>383000</v>
      </c>
      <c r="E161" s="5">
        <f>E452</f>
        <v>189675</v>
      </c>
      <c r="F161" s="24">
        <f t="shared" si="13"/>
        <v>0.4952349869451697</v>
      </c>
    </row>
    <row r="162" spans="1:6" ht="12.75">
      <c r="A162" s="7" t="s">
        <v>274</v>
      </c>
      <c r="B162" s="4" t="s">
        <v>89</v>
      </c>
      <c r="C162" s="5">
        <f aca="true" t="shared" si="17" ref="C162:E164">C163</f>
        <v>34000</v>
      </c>
      <c r="D162" s="5">
        <f t="shared" si="17"/>
        <v>34000</v>
      </c>
      <c r="E162" s="5">
        <f t="shared" si="17"/>
        <v>8627</v>
      </c>
      <c r="F162" s="24">
        <f t="shared" si="13"/>
        <v>0.25373529411764706</v>
      </c>
    </row>
    <row r="163" spans="1:6" ht="12.75">
      <c r="A163" s="7" t="s">
        <v>98</v>
      </c>
      <c r="B163" s="4" t="s">
        <v>99</v>
      </c>
      <c r="C163" s="5">
        <f t="shared" si="17"/>
        <v>34000</v>
      </c>
      <c r="D163" s="5">
        <f t="shared" si="17"/>
        <v>34000</v>
      </c>
      <c r="E163" s="5">
        <f t="shared" si="17"/>
        <v>8627</v>
      </c>
      <c r="F163" s="24">
        <f t="shared" si="13"/>
        <v>0.25373529411764706</v>
      </c>
    </row>
    <row r="164" spans="1:6" ht="12.75">
      <c r="A164" s="7" t="s">
        <v>100</v>
      </c>
      <c r="B164" s="4" t="s">
        <v>101</v>
      </c>
      <c r="C164" s="5">
        <f t="shared" si="17"/>
        <v>34000</v>
      </c>
      <c r="D164" s="5">
        <f t="shared" si="17"/>
        <v>34000</v>
      </c>
      <c r="E164" s="5">
        <f t="shared" si="17"/>
        <v>8627</v>
      </c>
      <c r="F164" s="24">
        <f t="shared" si="13"/>
        <v>0.25373529411764706</v>
      </c>
    </row>
    <row r="165" spans="1:6" ht="12.75">
      <c r="A165" s="7" t="s">
        <v>102</v>
      </c>
      <c r="B165" s="4" t="s">
        <v>103</v>
      </c>
      <c r="C165" s="5">
        <f>C167+C166</f>
        <v>34000</v>
      </c>
      <c r="D165" s="5">
        <f>D167+D166</f>
        <v>34000</v>
      </c>
      <c r="E165" s="5">
        <f>E167+E166</f>
        <v>8627</v>
      </c>
      <c r="F165" s="24">
        <f t="shared" si="13"/>
        <v>0.25373529411764706</v>
      </c>
    </row>
    <row r="166" spans="1:6" ht="12.75">
      <c r="A166" s="7" t="s">
        <v>106</v>
      </c>
      <c r="B166" s="4" t="s">
        <v>107</v>
      </c>
      <c r="C166" s="5">
        <f>C631</f>
        <v>0</v>
      </c>
      <c r="D166" s="5">
        <f>D631</f>
        <v>0</v>
      </c>
      <c r="E166" s="5">
        <f>E631</f>
        <v>0</v>
      </c>
      <c r="F166" s="24"/>
    </row>
    <row r="167" spans="1:6" ht="12.75">
      <c r="A167" s="7" t="s">
        <v>110</v>
      </c>
      <c r="B167" s="4" t="s">
        <v>111</v>
      </c>
      <c r="C167" s="5">
        <f>C632</f>
        <v>34000</v>
      </c>
      <c r="D167" s="5">
        <f>D632</f>
        <v>34000</v>
      </c>
      <c r="E167" s="5">
        <f>E632</f>
        <v>8627</v>
      </c>
      <c r="F167" s="24">
        <f t="shared" si="13"/>
        <v>0.25373529411764706</v>
      </c>
    </row>
    <row r="168" spans="1:6" ht="26.25">
      <c r="A168" s="7" t="s">
        <v>313</v>
      </c>
      <c r="B168" s="4" t="s">
        <v>314</v>
      </c>
      <c r="C168" s="5">
        <f>C169+C185+C214+C249</f>
        <v>670291000</v>
      </c>
      <c r="D168" s="5">
        <f>D169+D185+D214+D249</f>
        <v>571094000</v>
      </c>
      <c r="E168" s="5">
        <f>E169+E185+E214+E249</f>
        <v>446357134</v>
      </c>
      <c r="F168" s="24">
        <f t="shared" si="13"/>
        <v>0.7815826011129516</v>
      </c>
    </row>
    <row r="169" spans="1:6" ht="26.25">
      <c r="A169" s="7" t="s">
        <v>315</v>
      </c>
      <c r="B169" s="4" t="s">
        <v>316</v>
      </c>
      <c r="C169" s="5">
        <f>C170+C180</f>
        <v>13942000</v>
      </c>
      <c r="D169" s="5">
        <f>D170+D180</f>
        <v>9623000</v>
      </c>
      <c r="E169" s="5">
        <f>E170+E180</f>
        <v>6387102</v>
      </c>
      <c r="F169" s="24">
        <f t="shared" si="13"/>
        <v>0.6637329315182375</v>
      </c>
    </row>
    <row r="170" spans="1:6" ht="12.75">
      <c r="A170" s="7" t="s">
        <v>221</v>
      </c>
      <c r="B170" s="4" t="s">
        <v>222</v>
      </c>
      <c r="C170" s="5">
        <f>C171+C172+C176+C178</f>
        <v>13942000</v>
      </c>
      <c r="D170" s="5">
        <f>D171+D172+D176+D178</f>
        <v>9623000</v>
      </c>
      <c r="E170" s="5">
        <f>E171+E172+E176+E178</f>
        <v>6387102</v>
      </c>
      <c r="F170" s="24">
        <f t="shared" si="13"/>
        <v>0.6637329315182375</v>
      </c>
    </row>
    <row r="171" spans="1:6" ht="26.25">
      <c r="A171" s="7" t="s">
        <v>80</v>
      </c>
      <c r="B171" s="4" t="s">
        <v>81</v>
      </c>
      <c r="C171" s="5">
        <f>C456</f>
        <v>1709000</v>
      </c>
      <c r="D171" s="5">
        <f>D456</f>
        <v>1400000</v>
      </c>
      <c r="E171" s="5">
        <f>E456</f>
        <v>961264</v>
      </c>
      <c r="F171" s="24">
        <f t="shared" si="13"/>
        <v>0.6866171428571428</v>
      </c>
    </row>
    <row r="172" spans="1:6" ht="12.75">
      <c r="A172" s="7" t="s">
        <v>248</v>
      </c>
      <c r="B172" s="4" t="s">
        <v>249</v>
      </c>
      <c r="C172" s="5">
        <f>C173</f>
        <v>12007000</v>
      </c>
      <c r="D172" s="5">
        <f>D173</f>
        <v>8223000</v>
      </c>
      <c r="E172" s="5">
        <f>E173</f>
        <v>5428721</v>
      </c>
      <c r="F172" s="24">
        <f t="shared" si="13"/>
        <v>0.6601874011917792</v>
      </c>
    </row>
    <row r="173" spans="1:6" ht="12.75">
      <c r="A173" s="7" t="s">
        <v>250</v>
      </c>
      <c r="B173" s="4" t="s">
        <v>251</v>
      </c>
      <c r="C173" s="5">
        <f>C174+C175</f>
        <v>12007000</v>
      </c>
      <c r="D173" s="5">
        <f>D174+D175</f>
        <v>8223000</v>
      </c>
      <c r="E173" s="5">
        <f>E174+E175</f>
        <v>5428721</v>
      </c>
      <c r="F173" s="24">
        <f t="shared" si="13"/>
        <v>0.6601874011917792</v>
      </c>
    </row>
    <row r="174" spans="1:6" ht="12.75">
      <c r="A174" s="7" t="s">
        <v>252</v>
      </c>
      <c r="B174" s="4" t="s">
        <v>253</v>
      </c>
      <c r="C174" s="5">
        <f>C459</f>
        <v>3145000</v>
      </c>
      <c r="D174" s="5">
        <f>D459</f>
        <v>1862000</v>
      </c>
      <c r="E174" s="5">
        <f>E459</f>
        <v>1248667</v>
      </c>
      <c r="F174" s="24">
        <f t="shared" si="13"/>
        <v>0.6706052631578947</v>
      </c>
    </row>
    <row r="175" spans="1:6" ht="12.75">
      <c r="A175" s="7" t="s">
        <v>254</v>
      </c>
      <c r="B175" s="4" t="s">
        <v>255</v>
      </c>
      <c r="C175" s="5">
        <f>C460</f>
        <v>8862000</v>
      </c>
      <c r="D175" s="5">
        <f>D460</f>
        <v>6361000</v>
      </c>
      <c r="E175" s="5">
        <f>E460</f>
        <v>4180054</v>
      </c>
      <c r="F175" s="24">
        <f t="shared" si="13"/>
        <v>0.6571378714038674</v>
      </c>
    </row>
    <row r="176" spans="1:6" ht="26.25">
      <c r="A176" s="7" t="s">
        <v>82</v>
      </c>
      <c r="B176" s="4" t="s">
        <v>83</v>
      </c>
      <c r="C176" s="5">
        <f>C177</f>
        <v>226000</v>
      </c>
      <c r="D176" s="5">
        <f>D177</f>
        <v>0</v>
      </c>
      <c r="E176" s="5">
        <f>E177</f>
        <v>0</v>
      </c>
      <c r="F176" s="24"/>
    </row>
    <row r="177" spans="1:6" ht="12.75">
      <c r="A177" s="7" t="s">
        <v>84</v>
      </c>
      <c r="B177" s="4" t="s">
        <v>85</v>
      </c>
      <c r="C177" s="5">
        <f>C462</f>
        <v>226000</v>
      </c>
      <c r="D177" s="5">
        <f>D462</f>
        <v>0</v>
      </c>
      <c r="E177" s="5">
        <f>E462</f>
        <v>0</v>
      </c>
      <c r="F177" s="24"/>
    </row>
    <row r="178" spans="1:6" ht="27">
      <c r="A178" s="7" t="s">
        <v>374</v>
      </c>
      <c r="B178" s="4" t="s">
        <v>376</v>
      </c>
      <c r="C178" s="5">
        <f>C179</f>
        <v>0</v>
      </c>
      <c r="D178" s="5">
        <f>D179</f>
        <v>0</v>
      </c>
      <c r="E178" s="5">
        <f>E179</f>
        <v>-2883</v>
      </c>
      <c r="F178" s="24"/>
    </row>
    <row r="179" spans="1:6" ht="14.25">
      <c r="A179" s="7" t="s">
        <v>375</v>
      </c>
      <c r="B179" s="21">
        <v>8501</v>
      </c>
      <c r="C179" s="5">
        <f>C464</f>
        <v>0</v>
      </c>
      <c r="D179" s="5">
        <f>D464</f>
        <v>0</v>
      </c>
      <c r="E179" s="5">
        <f>E464</f>
        <v>-2883</v>
      </c>
      <c r="F179" s="24"/>
    </row>
    <row r="180" spans="1:6" ht="12.75">
      <c r="A180" s="7" t="s">
        <v>274</v>
      </c>
      <c r="B180" s="4" t="s">
        <v>89</v>
      </c>
      <c r="C180" s="5">
        <f aca="true" t="shared" si="18" ref="C180:E183">C181</f>
        <v>0</v>
      </c>
      <c r="D180" s="5">
        <f t="shared" si="18"/>
        <v>0</v>
      </c>
      <c r="E180" s="5">
        <f t="shared" si="18"/>
        <v>0</v>
      </c>
      <c r="F180" s="24"/>
    </row>
    <row r="181" spans="1:6" ht="12.75">
      <c r="A181" s="7" t="s">
        <v>98</v>
      </c>
      <c r="B181" s="4" t="s">
        <v>99</v>
      </c>
      <c r="C181" s="5">
        <f t="shared" si="18"/>
        <v>0</v>
      </c>
      <c r="D181" s="5">
        <f t="shared" si="18"/>
        <v>0</v>
      </c>
      <c r="E181" s="5">
        <f t="shared" si="18"/>
        <v>0</v>
      </c>
      <c r="F181" s="24"/>
    </row>
    <row r="182" spans="1:6" ht="12.75">
      <c r="A182" s="7" t="s">
        <v>100</v>
      </c>
      <c r="B182" s="4" t="s">
        <v>101</v>
      </c>
      <c r="C182" s="5">
        <f t="shared" si="18"/>
        <v>0</v>
      </c>
      <c r="D182" s="5">
        <f t="shared" si="18"/>
        <v>0</v>
      </c>
      <c r="E182" s="5">
        <f t="shared" si="18"/>
        <v>0</v>
      </c>
      <c r="F182" s="24"/>
    </row>
    <row r="183" spans="1:6" ht="12.75">
      <c r="A183" s="7" t="s">
        <v>102</v>
      </c>
      <c r="B183" s="4" t="s">
        <v>103</v>
      </c>
      <c r="C183" s="5">
        <f t="shared" si="18"/>
        <v>0</v>
      </c>
      <c r="D183" s="5">
        <f t="shared" si="18"/>
        <v>0</v>
      </c>
      <c r="E183" s="5">
        <f t="shared" si="18"/>
        <v>0</v>
      </c>
      <c r="F183" s="24"/>
    </row>
    <row r="184" spans="1:6" ht="12.75">
      <c r="A184" s="7" t="s">
        <v>110</v>
      </c>
      <c r="B184" s="4" t="s">
        <v>111</v>
      </c>
      <c r="C184" s="5">
        <f>C639</f>
        <v>0</v>
      </c>
      <c r="D184" s="5">
        <f>D639</f>
        <v>0</v>
      </c>
      <c r="E184" s="5">
        <f>E639</f>
        <v>0</v>
      </c>
      <c r="F184" s="24"/>
    </row>
    <row r="185" spans="1:6" ht="12.75">
      <c r="A185" s="7" t="s">
        <v>317</v>
      </c>
      <c r="B185" s="4" t="s">
        <v>318</v>
      </c>
      <c r="C185" s="5">
        <f>C186+C198</f>
        <v>478647000</v>
      </c>
      <c r="D185" s="5">
        <f>D186+D198</f>
        <v>395568000</v>
      </c>
      <c r="E185" s="5">
        <f>E186+E198</f>
        <v>299792844</v>
      </c>
      <c r="F185" s="24">
        <f t="shared" si="13"/>
        <v>0.7578794139060794</v>
      </c>
    </row>
    <row r="186" spans="1:6" ht="12.75">
      <c r="A186" s="7" t="s">
        <v>221</v>
      </c>
      <c r="B186" s="4" t="s">
        <v>222</v>
      </c>
      <c r="C186" s="5">
        <f>C189+C187+C188+C193+C196</f>
        <v>421189000</v>
      </c>
      <c r="D186" s="5">
        <f>D189+D187+D188+D193+D196</f>
        <v>338801000</v>
      </c>
      <c r="E186" s="5">
        <f>E189+E187+E188+E193+E196</f>
        <v>285937604</v>
      </c>
      <c r="F186" s="24">
        <f t="shared" si="13"/>
        <v>0.8439691854510465</v>
      </c>
    </row>
    <row r="187" spans="1:6" ht="14.25">
      <c r="A187" s="7" t="s">
        <v>78</v>
      </c>
      <c r="B187" s="4" t="s">
        <v>79</v>
      </c>
      <c r="C187" s="5">
        <f>C467</f>
        <v>310779000</v>
      </c>
      <c r="D187" s="5">
        <f>D467</f>
        <v>238321000</v>
      </c>
      <c r="E187" s="5">
        <f>E467</f>
        <v>229611137</v>
      </c>
      <c r="F187" s="24">
        <f t="shared" si="13"/>
        <v>0.9634532290482165</v>
      </c>
    </row>
    <row r="188" spans="1:6" ht="27">
      <c r="A188" s="7" t="s">
        <v>80</v>
      </c>
      <c r="B188" s="4" t="s">
        <v>81</v>
      </c>
      <c r="C188" s="5">
        <f>C468</f>
        <v>108185000</v>
      </c>
      <c r="D188" s="5">
        <f>D468</f>
        <v>98277000</v>
      </c>
      <c r="E188" s="5">
        <f>E468</f>
        <v>58894111</v>
      </c>
      <c r="F188" s="24">
        <f t="shared" si="13"/>
        <v>0.5992664713005077</v>
      </c>
    </row>
    <row r="189" spans="1:6" ht="26.25">
      <c r="A189" s="7" t="s">
        <v>232</v>
      </c>
      <c r="B189" s="4" t="s">
        <v>233</v>
      </c>
      <c r="C189" s="5">
        <f>C190</f>
        <v>0</v>
      </c>
      <c r="D189" s="5">
        <f>D190</f>
        <v>0</v>
      </c>
      <c r="E189" s="5">
        <f>E190</f>
        <v>0</v>
      </c>
      <c r="F189" s="24"/>
    </row>
    <row r="190" spans="1:6" ht="52.5">
      <c r="A190" s="7" t="s">
        <v>234</v>
      </c>
      <c r="B190" s="4" t="s">
        <v>235</v>
      </c>
      <c r="C190" s="5">
        <f>C191+C192</f>
        <v>0</v>
      </c>
      <c r="D190" s="5">
        <f>D191+D192</f>
        <v>0</v>
      </c>
      <c r="E190" s="5">
        <f>E191+E192</f>
        <v>0</v>
      </c>
      <c r="F190" s="24"/>
    </row>
    <row r="191" spans="1:6" ht="12.75">
      <c r="A191" s="7" t="s">
        <v>236</v>
      </c>
      <c r="B191" s="4" t="s">
        <v>237</v>
      </c>
      <c r="C191" s="5">
        <f>C471</f>
        <v>0</v>
      </c>
      <c r="D191" s="5">
        <f>D471</f>
        <v>0</v>
      </c>
      <c r="E191" s="5">
        <f>E471</f>
        <v>0</v>
      </c>
      <c r="F191" s="24"/>
    </row>
    <row r="192" spans="1:6" ht="26.25">
      <c r="A192" s="7" t="s">
        <v>240</v>
      </c>
      <c r="B192" s="4" t="s">
        <v>241</v>
      </c>
      <c r="C192" s="5">
        <f>C472</f>
        <v>0</v>
      </c>
      <c r="D192" s="5">
        <f>D472</f>
        <v>0</v>
      </c>
      <c r="E192" s="5">
        <f>E472</f>
        <v>0</v>
      </c>
      <c r="F192" s="24"/>
    </row>
    <row r="193" spans="1:6" ht="27">
      <c r="A193" s="7" t="s">
        <v>82</v>
      </c>
      <c r="B193" s="4" t="s">
        <v>83</v>
      </c>
      <c r="C193" s="5">
        <f>C194+C195</f>
        <v>2225000</v>
      </c>
      <c r="D193" s="5">
        <f>D194+D195</f>
        <v>2203000</v>
      </c>
      <c r="E193" s="5">
        <f>E194+E195</f>
        <v>1665054</v>
      </c>
      <c r="F193" s="24">
        <f t="shared" si="13"/>
        <v>0.75581207444394</v>
      </c>
    </row>
    <row r="194" spans="1:6" ht="14.25">
      <c r="A194" s="7" t="s">
        <v>84</v>
      </c>
      <c r="B194" s="4" t="s">
        <v>85</v>
      </c>
      <c r="C194" s="5">
        <f>C474</f>
        <v>0</v>
      </c>
      <c r="D194" s="5">
        <f>D474</f>
        <v>0</v>
      </c>
      <c r="E194" s="5">
        <f>E474</f>
        <v>0</v>
      </c>
      <c r="F194" s="24"/>
    </row>
    <row r="195" spans="1:6" ht="14.25">
      <c r="A195" s="7" t="s">
        <v>86</v>
      </c>
      <c r="B195" s="4" t="s">
        <v>87</v>
      </c>
      <c r="C195" s="5">
        <f>C475</f>
        <v>2225000</v>
      </c>
      <c r="D195" s="5">
        <f>D475</f>
        <v>2203000</v>
      </c>
      <c r="E195" s="5">
        <f>E475</f>
        <v>1665054</v>
      </c>
      <c r="F195" s="24">
        <f t="shared" si="13"/>
        <v>0.75581207444394</v>
      </c>
    </row>
    <row r="196" spans="1:6" ht="27">
      <c r="A196" s="7" t="s">
        <v>374</v>
      </c>
      <c r="B196" s="4" t="s">
        <v>376</v>
      </c>
      <c r="C196" s="5">
        <f>C197</f>
        <v>0</v>
      </c>
      <c r="D196" s="5">
        <f>D197</f>
        <v>0</v>
      </c>
      <c r="E196" s="5">
        <f>E197</f>
        <v>-4232698</v>
      </c>
      <c r="F196" s="24"/>
    </row>
    <row r="197" spans="1:6" ht="14.25">
      <c r="A197" s="7" t="s">
        <v>375</v>
      </c>
      <c r="B197" s="21">
        <v>8501</v>
      </c>
      <c r="C197" s="5">
        <f>C477</f>
        <v>0</v>
      </c>
      <c r="D197" s="5">
        <f>D477</f>
        <v>0</v>
      </c>
      <c r="E197" s="5">
        <f>E477</f>
        <v>-4232698</v>
      </c>
      <c r="F197" s="24"/>
    </row>
    <row r="198" spans="1:6" ht="12.75">
      <c r="A198" s="7" t="s">
        <v>274</v>
      </c>
      <c r="B198" s="4" t="s">
        <v>89</v>
      </c>
      <c r="C198" s="5">
        <f>C199+C203+C210+C206</f>
        <v>57458000</v>
      </c>
      <c r="D198" s="5">
        <f>D199+D203+D210+D206</f>
        <v>56767000</v>
      </c>
      <c r="E198" s="5">
        <f>E199+E203+E210+E206</f>
        <v>13855240</v>
      </c>
      <c r="F198" s="24">
        <f t="shared" si="13"/>
        <v>0.24407208413338735</v>
      </c>
    </row>
    <row r="199" spans="1:6" ht="26.25">
      <c r="A199" s="7" t="s">
        <v>275</v>
      </c>
      <c r="B199" s="4" t="s">
        <v>276</v>
      </c>
      <c r="C199" s="5">
        <f>C200</f>
        <v>104000</v>
      </c>
      <c r="D199" s="5">
        <f>D200</f>
        <v>104000</v>
      </c>
      <c r="E199" s="5">
        <f>E200</f>
        <v>55710</v>
      </c>
      <c r="F199" s="24">
        <f t="shared" si="13"/>
        <v>0.535673076923077</v>
      </c>
    </row>
    <row r="200" spans="1:6" ht="12.75">
      <c r="A200" s="7" t="s">
        <v>277</v>
      </c>
      <c r="B200" s="4" t="s">
        <v>278</v>
      </c>
      <c r="C200" s="5">
        <f>C201+C202</f>
        <v>104000</v>
      </c>
      <c r="D200" s="5">
        <f>D201+D202</f>
        <v>104000</v>
      </c>
      <c r="E200" s="5">
        <f>E201+E202</f>
        <v>55710</v>
      </c>
      <c r="F200" s="24">
        <f t="shared" si="13"/>
        <v>0.535673076923077</v>
      </c>
    </row>
    <row r="201" spans="1:6" ht="26.25">
      <c r="A201" s="7" t="s">
        <v>279</v>
      </c>
      <c r="B201" s="4" t="s">
        <v>280</v>
      </c>
      <c r="C201" s="5">
        <f>C644</f>
        <v>0</v>
      </c>
      <c r="D201" s="5">
        <f>D644</f>
        <v>0</v>
      </c>
      <c r="E201" s="5">
        <f>E644</f>
        <v>0</v>
      </c>
      <c r="F201" s="24"/>
    </row>
    <row r="202" spans="1:6" ht="12.75">
      <c r="A202" s="7" t="s">
        <v>281</v>
      </c>
      <c r="B202" s="4" t="s">
        <v>282</v>
      </c>
      <c r="C202" s="5">
        <f>C645</f>
        <v>104000</v>
      </c>
      <c r="D202" s="5">
        <f>D645</f>
        <v>104000</v>
      </c>
      <c r="E202" s="5">
        <f>E645</f>
        <v>55710</v>
      </c>
      <c r="F202" s="24">
        <f aca="true" t="shared" si="19" ref="F201:F264">E202/D202</f>
        <v>0.535673076923077</v>
      </c>
    </row>
    <row r="203" spans="1:6" ht="12.75">
      <c r="A203" s="7" t="s">
        <v>283</v>
      </c>
      <c r="B203" s="4" t="s">
        <v>284</v>
      </c>
      <c r="C203" s="5">
        <f aca="true" t="shared" si="20" ref="C203:E204">C204</f>
        <v>0</v>
      </c>
      <c r="D203" s="5">
        <f t="shared" si="20"/>
        <v>0</v>
      </c>
      <c r="E203" s="5">
        <f t="shared" si="20"/>
        <v>0</v>
      </c>
      <c r="F203" s="24"/>
    </row>
    <row r="204" spans="1:6" ht="26.25">
      <c r="A204" s="7" t="s">
        <v>285</v>
      </c>
      <c r="B204" s="4" t="s">
        <v>286</v>
      </c>
      <c r="C204" s="5">
        <f t="shared" si="20"/>
        <v>0</v>
      </c>
      <c r="D204" s="5">
        <f t="shared" si="20"/>
        <v>0</v>
      </c>
      <c r="E204" s="5">
        <f t="shared" si="20"/>
        <v>0</v>
      </c>
      <c r="F204" s="24"/>
    </row>
    <row r="205" spans="1:6" ht="12.75">
      <c r="A205" s="7" t="s">
        <v>287</v>
      </c>
      <c r="B205" s="4" t="s">
        <v>288</v>
      </c>
      <c r="C205" s="5">
        <f>C648</f>
        <v>0</v>
      </c>
      <c r="D205" s="5">
        <f>D648</f>
        <v>0</v>
      </c>
      <c r="E205" s="5">
        <f>E648</f>
        <v>0</v>
      </c>
      <c r="F205" s="24"/>
    </row>
    <row r="206" spans="1:6" ht="39">
      <c r="A206" s="7" t="s">
        <v>90</v>
      </c>
      <c r="B206" s="4" t="s">
        <v>91</v>
      </c>
      <c r="C206" s="5">
        <f>C207</f>
        <v>46066000</v>
      </c>
      <c r="D206" s="5">
        <f>D207</f>
        <v>46066000</v>
      </c>
      <c r="E206" s="5">
        <f>E207</f>
        <v>10919075</v>
      </c>
      <c r="F206" s="24">
        <f t="shared" si="19"/>
        <v>0.2370311075413537</v>
      </c>
    </row>
    <row r="207" spans="1:6" ht="26.25">
      <c r="A207" s="7" t="s">
        <v>92</v>
      </c>
      <c r="B207" s="4" t="s">
        <v>93</v>
      </c>
      <c r="C207" s="5">
        <f>C208+C209</f>
        <v>46066000</v>
      </c>
      <c r="D207" s="5">
        <f>D208+D209</f>
        <v>46066000</v>
      </c>
      <c r="E207" s="5">
        <f>E208+E209</f>
        <v>10919075</v>
      </c>
      <c r="F207" s="24">
        <f t="shared" si="19"/>
        <v>0.2370311075413537</v>
      </c>
    </row>
    <row r="208" spans="1:6" ht="12.75">
      <c r="A208" s="7" t="s">
        <v>94</v>
      </c>
      <c r="B208" s="4" t="s">
        <v>95</v>
      </c>
      <c r="C208" s="5">
        <f>C651</f>
        <v>2500000</v>
      </c>
      <c r="D208" s="5">
        <f>D651</f>
        <v>2500000</v>
      </c>
      <c r="E208" s="5">
        <f>E651</f>
        <v>0</v>
      </c>
      <c r="F208" s="24">
        <f t="shared" si="19"/>
        <v>0</v>
      </c>
    </row>
    <row r="209" spans="1:6" ht="12.75">
      <c r="A209" s="7" t="s">
        <v>96</v>
      </c>
      <c r="B209" s="4" t="s">
        <v>97</v>
      </c>
      <c r="C209" s="5">
        <f>C652</f>
        <v>43566000</v>
      </c>
      <c r="D209" s="5">
        <f>D652</f>
        <v>43566000</v>
      </c>
      <c r="E209" s="5">
        <f>E652</f>
        <v>10919075</v>
      </c>
      <c r="F209" s="24">
        <f t="shared" si="19"/>
        <v>0.2506329477115182</v>
      </c>
    </row>
    <row r="210" spans="1:6" ht="12.75">
      <c r="A210" s="7" t="s">
        <v>98</v>
      </c>
      <c r="B210" s="4" t="s">
        <v>99</v>
      </c>
      <c r="C210" s="5">
        <f aca="true" t="shared" si="21" ref="C210:E212">C211</f>
        <v>11288000</v>
      </c>
      <c r="D210" s="5">
        <f t="shared" si="21"/>
        <v>10597000</v>
      </c>
      <c r="E210" s="5">
        <f t="shared" si="21"/>
        <v>2880455</v>
      </c>
      <c r="F210" s="24">
        <f t="shared" si="19"/>
        <v>0.2718179673492498</v>
      </c>
    </row>
    <row r="211" spans="1:6" ht="12.75">
      <c r="A211" s="7" t="s">
        <v>100</v>
      </c>
      <c r="B211" s="4" t="s">
        <v>101</v>
      </c>
      <c r="C211" s="5">
        <f t="shared" si="21"/>
        <v>11288000</v>
      </c>
      <c r="D211" s="5">
        <f t="shared" si="21"/>
        <v>10597000</v>
      </c>
      <c r="E211" s="5">
        <f t="shared" si="21"/>
        <v>2880455</v>
      </c>
      <c r="F211" s="24">
        <f t="shared" si="19"/>
        <v>0.2718179673492498</v>
      </c>
    </row>
    <row r="212" spans="1:6" ht="12.75">
      <c r="A212" s="7" t="s">
        <v>102</v>
      </c>
      <c r="B212" s="4" t="s">
        <v>103</v>
      </c>
      <c r="C212" s="5">
        <f t="shared" si="21"/>
        <v>11288000</v>
      </c>
      <c r="D212" s="5">
        <f t="shared" si="21"/>
        <v>10597000</v>
      </c>
      <c r="E212" s="5">
        <f t="shared" si="21"/>
        <v>2880455</v>
      </c>
      <c r="F212" s="24">
        <f t="shared" si="19"/>
        <v>0.2718179673492498</v>
      </c>
    </row>
    <row r="213" spans="1:6" ht="12.75">
      <c r="A213" s="7" t="s">
        <v>110</v>
      </c>
      <c r="B213" s="4" t="s">
        <v>111</v>
      </c>
      <c r="C213" s="5">
        <f>C656</f>
        <v>11288000</v>
      </c>
      <c r="D213" s="5">
        <f>D656</f>
        <v>10597000</v>
      </c>
      <c r="E213" s="5">
        <f>E656</f>
        <v>2880455</v>
      </c>
      <c r="F213" s="24">
        <f t="shared" si="19"/>
        <v>0.2718179673492498</v>
      </c>
    </row>
    <row r="214" spans="1:6" ht="12.75">
      <c r="A214" s="7" t="s">
        <v>319</v>
      </c>
      <c r="B214" s="4" t="s">
        <v>320</v>
      </c>
      <c r="C214" s="5">
        <f>C215+C232+C230</f>
        <v>71669000</v>
      </c>
      <c r="D214" s="5">
        <f>D215+D232+D230</f>
        <v>60881000</v>
      </c>
      <c r="E214" s="5">
        <f>E215+E232+E230</f>
        <v>49166944</v>
      </c>
      <c r="F214" s="24">
        <f t="shared" si="19"/>
        <v>0.8075909397020417</v>
      </c>
    </row>
    <row r="215" spans="1:6" ht="12.75">
      <c r="A215" s="7" t="s">
        <v>221</v>
      </c>
      <c r="B215" s="4" t="s">
        <v>222</v>
      </c>
      <c r="C215" s="5">
        <f>C216+C217+C218+C221+C226</f>
        <v>59298000</v>
      </c>
      <c r="D215" s="5">
        <f>D216+D217+D218+D221+D226</f>
        <v>50925000</v>
      </c>
      <c r="E215" s="5">
        <f>E216+E217+E218+E221+E226</f>
        <v>46933662</v>
      </c>
      <c r="F215" s="24">
        <f t="shared" si="19"/>
        <v>0.9216232106038291</v>
      </c>
    </row>
    <row r="216" spans="1:6" ht="12.75">
      <c r="A216" s="7" t="s">
        <v>78</v>
      </c>
      <c r="B216" s="4" t="s">
        <v>79</v>
      </c>
      <c r="C216" s="5">
        <f>C480</f>
        <v>33163000</v>
      </c>
      <c r="D216" s="5">
        <f>D480</f>
        <v>30517000</v>
      </c>
      <c r="E216" s="5">
        <f>E480</f>
        <v>29567307</v>
      </c>
      <c r="F216" s="24">
        <f t="shared" si="19"/>
        <v>0.9688798702362618</v>
      </c>
    </row>
    <row r="217" spans="1:6" ht="26.25">
      <c r="A217" s="7" t="s">
        <v>80</v>
      </c>
      <c r="B217" s="4" t="s">
        <v>81</v>
      </c>
      <c r="C217" s="5">
        <f>C481</f>
        <v>6068000</v>
      </c>
      <c r="D217" s="5">
        <f>D481</f>
        <v>5060000</v>
      </c>
      <c r="E217" s="5">
        <f>E481</f>
        <v>3277099</v>
      </c>
      <c r="F217" s="24">
        <f t="shared" si="19"/>
        <v>0.647648023715415</v>
      </c>
    </row>
    <row r="218" spans="1:6" ht="26.25">
      <c r="A218" s="7" t="s">
        <v>232</v>
      </c>
      <c r="B218" s="4" t="s">
        <v>233</v>
      </c>
      <c r="C218" s="5">
        <f aca="true" t="shared" si="22" ref="C218:E219">C219</f>
        <v>5500</v>
      </c>
      <c r="D218" s="5">
        <f t="shared" si="22"/>
        <v>5500</v>
      </c>
      <c r="E218" s="5">
        <f t="shared" si="22"/>
        <v>5500</v>
      </c>
      <c r="F218" s="24">
        <f t="shared" si="19"/>
        <v>1</v>
      </c>
    </row>
    <row r="219" spans="1:6" ht="52.5">
      <c r="A219" s="7" t="s">
        <v>234</v>
      </c>
      <c r="B219" s="4" t="s">
        <v>235</v>
      </c>
      <c r="C219" s="5">
        <f t="shared" si="22"/>
        <v>5500</v>
      </c>
      <c r="D219" s="5">
        <f t="shared" si="22"/>
        <v>5500</v>
      </c>
      <c r="E219" s="5">
        <f t="shared" si="22"/>
        <v>5500</v>
      </c>
      <c r="F219" s="24">
        <f t="shared" si="19"/>
        <v>1</v>
      </c>
    </row>
    <row r="220" spans="1:6" ht="12.75">
      <c r="A220" s="7" t="s">
        <v>236</v>
      </c>
      <c r="B220" s="4" t="s">
        <v>237</v>
      </c>
      <c r="C220" s="5">
        <f>C484</f>
        <v>5500</v>
      </c>
      <c r="D220" s="5">
        <f>D484</f>
        <v>5500</v>
      </c>
      <c r="E220" s="5">
        <f>E484</f>
        <v>5500</v>
      </c>
      <c r="F220" s="24">
        <f t="shared" si="19"/>
        <v>1</v>
      </c>
    </row>
    <row r="221" spans="1:6" ht="26.25">
      <c r="A221" s="7" t="s">
        <v>82</v>
      </c>
      <c r="B221" s="4" t="s">
        <v>83</v>
      </c>
      <c r="C221" s="5">
        <f>C222+C223+C224+C225</f>
        <v>20059500</v>
      </c>
      <c r="D221" s="5">
        <f>D222+D223+D224+D225</f>
        <v>15341500</v>
      </c>
      <c r="E221" s="5">
        <f>E222+E223+E224+E225</f>
        <v>14083014</v>
      </c>
      <c r="F221" s="24">
        <f t="shared" si="19"/>
        <v>0.917968516768243</v>
      </c>
    </row>
    <row r="222" spans="1:6" ht="12.75">
      <c r="A222" s="7" t="s">
        <v>256</v>
      </c>
      <c r="B222" s="4" t="s">
        <v>257</v>
      </c>
      <c r="C222" s="5">
        <f aca="true" t="shared" si="23" ref="C222:D225">C486</f>
        <v>1094500</v>
      </c>
      <c r="D222" s="5">
        <f>D486</f>
        <v>1094500</v>
      </c>
      <c r="E222" s="5">
        <f>E486</f>
        <v>546000</v>
      </c>
      <c r="F222" s="24">
        <f t="shared" si="19"/>
        <v>0.4988579259936044</v>
      </c>
    </row>
    <row r="223" spans="1:6" ht="12.75">
      <c r="A223" s="7" t="s">
        <v>258</v>
      </c>
      <c r="B223" s="4" t="s">
        <v>259</v>
      </c>
      <c r="C223" s="5">
        <f t="shared" si="23"/>
        <v>600000</v>
      </c>
      <c r="D223" s="5">
        <f>D487</f>
        <v>600000</v>
      </c>
      <c r="E223" s="5">
        <f>E487</f>
        <v>407500</v>
      </c>
      <c r="F223" s="24">
        <f t="shared" si="19"/>
        <v>0.6791666666666667</v>
      </c>
    </row>
    <row r="224" spans="1:6" ht="12.75">
      <c r="A224" s="7" t="s">
        <v>260</v>
      </c>
      <c r="B224" s="4" t="s">
        <v>261</v>
      </c>
      <c r="C224" s="5">
        <f t="shared" si="23"/>
        <v>18042000</v>
      </c>
      <c r="D224" s="5">
        <f>D488</f>
        <v>13368000</v>
      </c>
      <c r="E224" s="5">
        <f>E488</f>
        <v>12860047</v>
      </c>
      <c r="F224" s="24">
        <f t="shared" si="19"/>
        <v>0.9620023189706762</v>
      </c>
    </row>
    <row r="225" spans="1:6" ht="12.75">
      <c r="A225" s="7" t="s">
        <v>86</v>
      </c>
      <c r="B225" s="4" t="s">
        <v>87</v>
      </c>
      <c r="C225" s="5">
        <f t="shared" si="23"/>
        <v>323000</v>
      </c>
      <c r="D225" s="5">
        <f>D489</f>
        <v>279000</v>
      </c>
      <c r="E225" s="5">
        <f>E489</f>
        <v>269467</v>
      </c>
      <c r="F225" s="24">
        <f t="shared" si="19"/>
        <v>0.965831541218638</v>
      </c>
    </row>
    <row r="226" spans="1:6" ht="12.75">
      <c r="A226" s="7" t="s">
        <v>262</v>
      </c>
      <c r="B226" s="4" t="s">
        <v>263</v>
      </c>
      <c r="C226" s="5">
        <f aca="true" t="shared" si="24" ref="C226:E228">C227</f>
        <v>2000</v>
      </c>
      <c r="D226" s="5">
        <f t="shared" si="24"/>
        <v>1000</v>
      </c>
      <c r="E226" s="5">
        <f t="shared" si="24"/>
        <v>742</v>
      </c>
      <c r="F226" s="24">
        <f t="shared" si="19"/>
        <v>0.742</v>
      </c>
    </row>
    <row r="227" spans="1:6" ht="12.75">
      <c r="A227" s="7" t="s">
        <v>264</v>
      </c>
      <c r="B227" s="4" t="s">
        <v>265</v>
      </c>
      <c r="C227" s="5">
        <f t="shared" si="24"/>
        <v>2000</v>
      </c>
      <c r="D227" s="5">
        <f t="shared" si="24"/>
        <v>1000</v>
      </c>
      <c r="E227" s="5">
        <f t="shared" si="24"/>
        <v>742</v>
      </c>
      <c r="F227" s="24">
        <f t="shared" si="19"/>
        <v>0.742</v>
      </c>
    </row>
    <row r="228" spans="1:6" ht="12.75">
      <c r="A228" s="7" t="s">
        <v>270</v>
      </c>
      <c r="B228" s="4" t="s">
        <v>271</v>
      </c>
      <c r="C228" s="5">
        <f t="shared" si="24"/>
        <v>2000</v>
      </c>
      <c r="D228" s="5">
        <f t="shared" si="24"/>
        <v>1000</v>
      </c>
      <c r="E228" s="5">
        <f t="shared" si="24"/>
        <v>742</v>
      </c>
      <c r="F228" s="24">
        <f t="shared" si="19"/>
        <v>0.742</v>
      </c>
    </row>
    <row r="229" spans="1:6" ht="12.75">
      <c r="A229" s="7" t="s">
        <v>272</v>
      </c>
      <c r="B229" s="4" t="s">
        <v>273</v>
      </c>
      <c r="C229" s="5">
        <f>C493</f>
        <v>2000</v>
      </c>
      <c r="D229" s="5">
        <f>D493</f>
        <v>1000</v>
      </c>
      <c r="E229" s="5">
        <f>E493</f>
        <v>742</v>
      </c>
      <c r="F229" s="24">
        <f t="shared" si="19"/>
        <v>0.742</v>
      </c>
    </row>
    <row r="230" spans="1:6" ht="27">
      <c r="A230" s="7" t="s">
        <v>374</v>
      </c>
      <c r="B230" s="4" t="s">
        <v>376</v>
      </c>
      <c r="C230" s="5">
        <f>C231</f>
        <v>0</v>
      </c>
      <c r="D230" s="5">
        <f>D231</f>
        <v>0</v>
      </c>
      <c r="E230" s="5">
        <f>E231</f>
        <v>-162841</v>
      </c>
      <c r="F230" s="24"/>
    </row>
    <row r="231" spans="1:6" ht="14.25">
      <c r="A231" s="7" t="s">
        <v>375</v>
      </c>
      <c r="B231" s="21">
        <v>8501</v>
      </c>
      <c r="C231" s="5">
        <f>C495</f>
        <v>0</v>
      </c>
      <c r="D231" s="5">
        <f>D495</f>
        <v>0</v>
      </c>
      <c r="E231" s="5">
        <f>E495</f>
        <v>-162841</v>
      </c>
      <c r="F231" s="24"/>
    </row>
    <row r="232" spans="1:6" ht="12.75">
      <c r="A232" s="7" t="s">
        <v>274</v>
      </c>
      <c r="B232" s="4" t="s">
        <v>89</v>
      </c>
      <c r="C232" s="5">
        <f>C233+C236+C239+C244</f>
        <v>12371000</v>
      </c>
      <c r="D232" s="5">
        <f>D233+D236+D239+D244</f>
        <v>9956000</v>
      </c>
      <c r="E232" s="5">
        <f>E233+E236+E239+E244</f>
        <v>2396123</v>
      </c>
      <c r="F232" s="24">
        <f t="shared" si="19"/>
        <v>0.24067125351546806</v>
      </c>
    </row>
    <row r="233" spans="1:6" ht="26.25">
      <c r="A233" s="7" t="s">
        <v>275</v>
      </c>
      <c r="B233" s="4" t="s">
        <v>276</v>
      </c>
      <c r="C233" s="5">
        <f aca="true" t="shared" si="25" ref="C233:E234">C234</f>
        <v>0</v>
      </c>
      <c r="D233" s="5">
        <f t="shared" si="25"/>
        <v>0</v>
      </c>
      <c r="E233" s="5">
        <f t="shared" si="25"/>
        <v>0</v>
      </c>
      <c r="F233" s="24"/>
    </row>
    <row r="234" spans="1:6" ht="12.75">
      <c r="A234" s="7" t="s">
        <v>277</v>
      </c>
      <c r="B234" s="4" t="s">
        <v>278</v>
      </c>
      <c r="C234" s="5">
        <f t="shared" si="25"/>
        <v>0</v>
      </c>
      <c r="D234" s="5">
        <f t="shared" si="25"/>
        <v>0</v>
      </c>
      <c r="E234" s="5">
        <f t="shared" si="25"/>
        <v>0</v>
      </c>
      <c r="F234" s="24"/>
    </row>
    <row r="235" spans="1:6" ht="12.75">
      <c r="A235" s="7" t="s">
        <v>281</v>
      </c>
      <c r="B235" s="4" t="s">
        <v>282</v>
      </c>
      <c r="C235" s="5">
        <f>C661</f>
        <v>0</v>
      </c>
      <c r="D235" s="5">
        <f>D661</f>
        <v>0</v>
      </c>
      <c r="E235" s="5">
        <f>E661</f>
        <v>0</v>
      </c>
      <c r="F235" s="24"/>
    </row>
    <row r="236" spans="1:6" ht="39">
      <c r="A236" s="7" t="s">
        <v>291</v>
      </c>
      <c r="B236" s="4" t="s">
        <v>292</v>
      </c>
      <c r="C236" s="5">
        <f aca="true" t="shared" si="26" ref="C236:E237">C237</f>
        <v>1949000</v>
      </c>
      <c r="D236" s="5">
        <f t="shared" si="26"/>
        <v>1949000</v>
      </c>
      <c r="E236" s="5">
        <f t="shared" si="26"/>
        <v>0</v>
      </c>
      <c r="F236" s="24">
        <f t="shared" si="19"/>
        <v>0</v>
      </c>
    </row>
    <row r="237" spans="1:6" ht="26.25">
      <c r="A237" s="7" t="s">
        <v>293</v>
      </c>
      <c r="B237" s="4" t="s">
        <v>294</v>
      </c>
      <c r="C237" s="5">
        <f t="shared" si="26"/>
        <v>1949000</v>
      </c>
      <c r="D237" s="5">
        <f t="shared" si="26"/>
        <v>1949000</v>
      </c>
      <c r="E237" s="5">
        <f t="shared" si="26"/>
        <v>0</v>
      </c>
      <c r="F237" s="24">
        <f t="shared" si="19"/>
        <v>0</v>
      </c>
    </row>
    <row r="238" spans="1:6" ht="12.75">
      <c r="A238" s="7" t="s">
        <v>295</v>
      </c>
      <c r="B238" s="4" t="s">
        <v>296</v>
      </c>
      <c r="C238" s="5">
        <f>C664</f>
        <v>1949000</v>
      </c>
      <c r="D238" s="5">
        <f>D664</f>
        <v>1949000</v>
      </c>
      <c r="E238" s="5">
        <f>E664</f>
        <v>0</v>
      </c>
      <c r="F238" s="24">
        <f t="shared" si="19"/>
        <v>0</v>
      </c>
    </row>
    <row r="239" spans="1:6" ht="39">
      <c r="A239" s="7" t="s">
        <v>90</v>
      </c>
      <c r="B239" s="4" t="s">
        <v>91</v>
      </c>
      <c r="C239" s="5">
        <f>C240</f>
        <v>7819000</v>
      </c>
      <c r="D239" s="5">
        <f>D240</f>
        <v>5628000</v>
      </c>
      <c r="E239" s="5">
        <f>E240</f>
        <v>1303977</v>
      </c>
      <c r="F239" s="24">
        <f t="shared" si="19"/>
        <v>0.2316945628997868</v>
      </c>
    </row>
    <row r="240" spans="1:6" ht="26.25">
      <c r="A240" s="7" t="s">
        <v>92</v>
      </c>
      <c r="B240" s="4" t="s">
        <v>93</v>
      </c>
      <c r="C240" s="5">
        <f>C241+C242+C243</f>
        <v>7819000</v>
      </c>
      <c r="D240" s="5">
        <f>D241+D242+D243</f>
        <v>5628000</v>
      </c>
      <c r="E240" s="5">
        <f>E241+E242+E243</f>
        <v>1303977</v>
      </c>
      <c r="F240" s="24">
        <f t="shared" si="19"/>
        <v>0.2316945628997868</v>
      </c>
    </row>
    <row r="241" spans="1:6" ht="12.75">
      <c r="A241" s="7" t="s">
        <v>94</v>
      </c>
      <c r="B241" s="4" t="s">
        <v>95</v>
      </c>
      <c r="C241" s="5">
        <f aca="true" t="shared" si="27" ref="C241:D243">C667</f>
        <v>956000</v>
      </c>
      <c r="D241" s="5">
        <f>D667</f>
        <v>677000</v>
      </c>
      <c r="E241" s="5">
        <f>E667</f>
        <v>106607</v>
      </c>
      <c r="F241" s="24">
        <f t="shared" si="19"/>
        <v>0.15746971935007387</v>
      </c>
    </row>
    <row r="242" spans="1:6" ht="12.75">
      <c r="A242" s="7" t="s">
        <v>96</v>
      </c>
      <c r="B242" s="4" t="s">
        <v>97</v>
      </c>
      <c r="C242" s="5">
        <f t="shared" si="27"/>
        <v>5414000</v>
      </c>
      <c r="D242" s="5">
        <f>D668</f>
        <v>3834000</v>
      </c>
      <c r="E242" s="5">
        <f>E668</f>
        <v>604107</v>
      </c>
      <c r="F242" s="24">
        <f t="shared" si="19"/>
        <v>0.1575657276995305</v>
      </c>
    </row>
    <row r="243" spans="1:6" ht="12.75">
      <c r="A243" s="7" t="s">
        <v>295</v>
      </c>
      <c r="B243" s="4" t="s">
        <v>297</v>
      </c>
      <c r="C243" s="5">
        <f t="shared" si="27"/>
        <v>1449000</v>
      </c>
      <c r="D243" s="5">
        <f>D669</f>
        <v>1117000</v>
      </c>
      <c r="E243" s="5">
        <f>E669</f>
        <v>593263</v>
      </c>
      <c r="F243" s="24">
        <f t="shared" si="19"/>
        <v>0.5311217547000895</v>
      </c>
    </row>
    <row r="244" spans="1:6" ht="12.75">
      <c r="A244" s="7" t="s">
        <v>98</v>
      </c>
      <c r="B244" s="4" t="s">
        <v>99</v>
      </c>
      <c r="C244" s="5">
        <f aca="true" t="shared" si="28" ref="C244:E245">C245</f>
        <v>2603000</v>
      </c>
      <c r="D244" s="5">
        <f t="shared" si="28"/>
        <v>2379000</v>
      </c>
      <c r="E244" s="5">
        <f t="shared" si="28"/>
        <v>1092146</v>
      </c>
      <c r="F244" s="24">
        <f t="shared" si="19"/>
        <v>0.45907776376628834</v>
      </c>
    </row>
    <row r="245" spans="1:6" ht="12.75">
      <c r="A245" s="7" t="s">
        <v>100</v>
      </c>
      <c r="B245" s="4" t="s">
        <v>101</v>
      </c>
      <c r="C245" s="5">
        <f t="shared" si="28"/>
        <v>2603000</v>
      </c>
      <c r="D245" s="5">
        <f t="shared" si="28"/>
        <v>2379000</v>
      </c>
      <c r="E245" s="5">
        <f t="shared" si="28"/>
        <v>1092146</v>
      </c>
      <c r="F245" s="24">
        <f t="shared" si="19"/>
        <v>0.45907776376628834</v>
      </c>
    </row>
    <row r="246" spans="1:6" ht="12.75">
      <c r="A246" s="7" t="s">
        <v>102</v>
      </c>
      <c r="B246" s="4" t="s">
        <v>103</v>
      </c>
      <c r="C246" s="5">
        <f>C248+C247</f>
        <v>2603000</v>
      </c>
      <c r="D246" s="5">
        <f>D248+D247</f>
        <v>2379000</v>
      </c>
      <c r="E246" s="5">
        <f>E248+E247</f>
        <v>1092146</v>
      </c>
      <c r="F246" s="24">
        <f t="shared" si="19"/>
        <v>0.45907776376628834</v>
      </c>
    </row>
    <row r="247" spans="1:6" ht="12.75">
      <c r="A247" s="7" t="s">
        <v>106</v>
      </c>
      <c r="B247" s="4" t="s">
        <v>107</v>
      </c>
      <c r="C247" s="5">
        <f>C673</f>
        <v>80000</v>
      </c>
      <c r="D247" s="5">
        <f>D673</f>
        <v>80000</v>
      </c>
      <c r="E247" s="5">
        <f>E673</f>
        <v>79296</v>
      </c>
      <c r="F247" s="24">
        <f t="shared" si="19"/>
        <v>0.9912</v>
      </c>
    </row>
    <row r="248" spans="1:6" ht="12.75">
      <c r="A248" s="7" t="s">
        <v>110</v>
      </c>
      <c r="B248" s="4" t="s">
        <v>111</v>
      </c>
      <c r="C248" s="5">
        <f>C674</f>
        <v>2523000</v>
      </c>
      <c r="D248" s="5">
        <f>D674</f>
        <v>2299000</v>
      </c>
      <c r="E248" s="5">
        <f>E674</f>
        <v>1012850</v>
      </c>
      <c r="F248" s="24">
        <f t="shared" si="19"/>
        <v>0.44056111352762073</v>
      </c>
    </row>
    <row r="249" spans="1:6" ht="39">
      <c r="A249" s="7" t="s">
        <v>321</v>
      </c>
      <c r="B249" s="4" t="s">
        <v>322</v>
      </c>
      <c r="C249" s="5">
        <f>C250+C268</f>
        <v>106033000</v>
      </c>
      <c r="D249" s="5">
        <f>D250+D268</f>
        <v>105022000</v>
      </c>
      <c r="E249" s="5">
        <f>E250+E268</f>
        <v>91010244</v>
      </c>
      <c r="F249" s="24">
        <f t="shared" si="19"/>
        <v>0.8665826588714746</v>
      </c>
    </row>
    <row r="250" spans="1:6" ht="12.75">
      <c r="A250" s="7" t="s">
        <v>221</v>
      </c>
      <c r="B250" s="4" t="s">
        <v>222</v>
      </c>
      <c r="C250" s="5">
        <f>C251+C252+C259+C263+C266+C253+C256</f>
        <v>102351000</v>
      </c>
      <c r="D250" s="5">
        <f>D251+D252+D259+D263+D266+D253+D256</f>
        <v>101819000</v>
      </c>
      <c r="E250" s="5">
        <f>E251+E252+E259+E263+E266+E253+E256</f>
        <v>89831240</v>
      </c>
      <c r="F250" s="24">
        <f t="shared" si="19"/>
        <v>0.8822640175212878</v>
      </c>
    </row>
    <row r="251" spans="1:6" ht="12.75">
      <c r="A251" s="7" t="s">
        <v>78</v>
      </c>
      <c r="B251" s="4" t="s">
        <v>79</v>
      </c>
      <c r="C251" s="5">
        <f>C498</f>
        <v>81910000</v>
      </c>
      <c r="D251" s="5">
        <f>D498</f>
        <v>81910000</v>
      </c>
      <c r="E251" s="5">
        <f>E498</f>
        <v>75954465</v>
      </c>
      <c r="F251" s="24">
        <f t="shared" si="19"/>
        <v>0.9272917226223905</v>
      </c>
    </row>
    <row r="252" spans="1:6" ht="26.25">
      <c r="A252" s="7" t="s">
        <v>80</v>
      </c>
      <c r="B252" s="4" t="s">
        <v>81</v>
      </c>
      <c r="C252" s="5">
        <f>C499</f>
        <v>12935000</v>
      </c>
      <c r="D252" s="5">
        <f>D499</f>
        <v>12909000</v>
      </c>
      <c r="E252" s="5">
        <f>E499</f>
        <v>10467646</v>
      </c>
      <c r="F252" s="24">
        <f t="shared" si="19"/>
        <v>0.8108796963358897</v>
      </c>
    </row>
    <row r="253" spans="1:6" ht="26.25">
      <c r="A253" s="7" t="s">
        <v>232</v>
      </c>
      <c r="B253" s="4" t="s">
        <v>233</v>
      </c>
      <c r="C253" s="5">
        <f aca="true" t="shared" si="29" ref="C253:E254">C254</f>
        <v>216000</v>
      </c>
      <c r="D253" s="5">
        <f t="shared" si="29"/>
        <v>216000</v>
      </c>
      <c r="E253" s="5">
        <f t="shared" si="29"/>
        <v>0</v>
      </c>
      <c r="F253" s="24">
        <f t="shared" si="19"/>
        <v>0</v>
      </c>
    </row>
    <row r="254" spans="1:6" ht="52.5">
      <c r="A254" s="7" t="s">
        <v>234</v>
      </c>
      <c r="B254" s="4" t="s">
        <v>235</v>
      </c>
      <c r="C254" s="5">
        <f t="shared" si="29"/>
        <v>216000</v>
      </c>
      <c r="D254" s="5">
        <f t="shared" si="29"/>
        <v>216000</v>
      </c>
      <c r="E254" s="5">
        <f t="shared" si="29"/>
        <v>0</v>
      </c>
      <c r="F254" s="24">
        <f t="shared" si="19"/>
        <v>0</v>
      </c>
    </row>
    <row r="255" spans="1:6" ht="12.75">
      <c r="A255" s="7" t="s">
        <v>236</v>
      </c>
      <c r="B255" s="4" t="s">
        <v>237</v>
      </c>
      <c r="C255" s="5">
        <f>C502</f>
        <v>216000</v>
      </c>
      <c r="D255" s="5">
        <f>D502</f>
        <v>216000</v>
      </c>
      <c r="E255" s="5">
        <f>E502</f>
        <v>0</v>
      </c>
      <c r="F255" s="24">
        <f t="shared" si="19"/>
        <v>0</v>
      </c>
    </row>
    <row r="256" spans="1:6" ht="12.75">
      <c r="A256" s="7" t="s">
        <v>242</v>
      </c>
      <c r="B256" s="4" t="s">
        <v>243</v>
      </c>
      <c r="C256" s="5">
        <f aca="true" t="shared" si="30" ref="C256:E257">C257</f>
        <v>0</v>
      </c>
      <c r="D256" s="5">
        <f t="shared" si="30"/>
        <v>0</v>
      </c>
      <c r="E256" s="5">
        <f t="shared" si="30"/>
        <v>0</v>
      </c>
      <c r="F256" s="24"/>
    </row>
    <row r="257" spans="1:6" ht="12.75">
      <c r="A257" s="7" t="s">
        <v>244</v>
      </c>
      <c r="B257" s="4" t="s">
        <v>245</v>
      </c>
      <c r="C257" s="5">
        <f t="shared" si="30"/>
        <v>0</v>
      </c>
      <c r="D257" s="5">
        <f t="shared" si="30"/>
        <v>0</v>
      </c>
      <c r="E257" s="5">
        <f t="shared" si="30"/>
        <v>0</v>
      </c>
      <c r="F257" s="24"/>
    </row>
    <row r="258" spans="1:6" ht="26.25">
      <c r="A258" s="7" t="s">
        <v>426</v>
      </c>
      <c r="B258" s="4" t="s">
        <v>427</v>
      </c>
      <c r="C258" s="5">
        <f>C505</f>
        <v>0</v>
      </c>
      <c r="D258" s="5">
        <f>D505</f>
        <v>0</v>
      </c>
      <c r="E258" s="5">
        <f>E505</f>
        <v>0</v>
      </c>
      <c r="F258" s="24"/>
    </row>
    <row r="259" spans="1:6" ht="12.75">
      <c r="A259" s="7" t="s">
        <v>248</v>
      </c>
      <c r="B259" s="4" t="s">
        <v>249</v>
      </c>
      <c r="C259" s="5">
        <f>C260</f>
        <v>5648000</v>
      </c>
      <c r="D259" s="5">
        <f>D260</f>
        <v>5142000</v>
      </c>
      <c r="E259" s="5">
        <f>E260</f>
        <v>3792548</v>
      </c>
      <c r="F259" s="24">
        <f t="shared" si="19"/>
        <v>0.737562816024893</v>
      </c>
    </row>
    <row r="260" spans="1:6" ht="12.75">
      <c r="A260" s="7" t="s">
        <v>250</v>
      </c>
      <c r="B260" s="4" t="s">
        <v>251</v>
      </c>
      <c r="C260" s="5">
        <f>C261+C262</f>
        <v>5648000</v>
      </c>
      <c r="D260" s="5">
        <f>D261+D262</f>
        <v>5142000</v>
      </c>
      <c r="E260" s="5">
        <f>E261+E262</f>
        <v>3792548</v>
      </c>
      <c r="F260" s="24">
        <f t="shared" si="19"/>
        <v>0.737562816024893</v>
      </c>
    </row>
    <row r="261" spans="1:6" ht="12.75">
      <c r="A261" s="7" t="s">
        <v>252</v>
      </c>
      <c r="B261" s="4" t="s">
        <v>253</v>
      </c>
      <c r="C261" s="5">
        <f>C508</f>
        <v>3740000</v>
      </c>
      <c r="D261" s="5">
        <f>D508</f>
        <v>3721000</v>
      </c>
      <c r="E261" s="5">
        <f>E508</f>
        <v>3358305</v>
      </c>
      <c r="F261" s="24">
        <f t="shared" si="19"/>
        <v>0.9025275463585057</v>
      </c>
    </row>
    <row r="262" spans="1:6" ht="12.75">
      <c r="A262" s="7" t="s">
        <v>254</v>
      </c>
      <c r="B262" s="4" t="s">
        <v>255</v>
      </c>
      <c r="C262" s="5">
        <f>C509</f>
        <v>1908000</v>
      </c>
      <c r="D262" s="5">
        <f>D509</f>
        <v>1421000</v>
      </c>
      <c r="E262" s="5">
        <f>E509</f>
        <v>434243</v>
      </c>
      <c r="F262" s="24">
        <f t="shared" si="19"/>
        <v>0.30558972554539054</v>
      </c>
    </row>
    <row r="263" spans="1:6" ht="26.25">
      <c r="A263" s="7" t="s">
        <v>82</v>
      </c>
      <c r="B263" s="4" t="s">
        <v>83</v>
      </c>
      <c r="C263" s="5">
        <f>C264+C265</f>
        <v>1642000</v>
      </c>
      <c r="D263" s="5">
        <f>D264+D265</f>
        <v>1642000</v>
      </c>
      <c r="E263" s="5">
        <f>E264+E265</f>
        <v>1150676</v>
      </c>
      <c r="F263" s="24">
        <f t="shared" si="19"/>
        <v>0.7007771010962242</v>
      </c>
    </row>
    <row r="264" spans="1:6" ht="12.75">
      <c r="A264" s="7" t="s">
        <v>256</v>
      </c>
      <c r="B264" s="4" t="s">
        <v>257</v>
      </c>
      <c r="C264" s="5">
        <f>C511</f>
        <v>800000</v>
      </c>
      <c r="D264" s="5">
        <f>D511</f>
        <v>800000</v>
      </c>
      <c r="E264" s="5">
        <f>E511</f>
        <v>392250</v>
      </c>
      <c r="F264" s="24">
        <f t="shared" si="19"/>
        <v>0.4903125</v>
      </c>
    </row>
    <row r="265" spans="1:6" ht="12.75">
      <c r="A265" s="7" t="s">
        <v>86</v>
      </c>
      <c r="B265" s="4" t="s">
        <v>87</v>
      </c>
      <c r="C265" s="5">
        <f>C512</f>
        <v>842000</v>
      </c>
      <c r="D265" s="5">
        <f>D512</f>
        <v>842000</v>
      </c>
      <c r="E265" s="5">
        <f>E512</f>
        <v>758426</v>
      </c>
      <c r="F265" s="24">
        <f aca="true" t="shared" si="31" ref="F265:F328">E265/D265</f>
        <v>0.9007434679334917</v>
      </c>
    </row>
    <row r="266" spans="1:6" ht="27">
      <c r="A266" s="7" t="s">
        <v>374</v>
      </c>
      <c r="B266" s="4" t="s">
        <v>376</v>
      </c>
      <c r="C266" s="5">
        <f>C267</f>
        <v>0</v>
      </c>
      <c r="D266" s="5">
        <f>D267</f>
        <v>0</v>
      </c>
      <c r="E266" s="5">
        <f>E267</f>
        <v>-1534095</v>
      </c>
      <c r="F266" s="24"/>
    </row>
    <row r="267" spans="1:6" ht="14.25">
      <c r="A267" s="7" t="s">
        <v>375</v>
      </c>
      <c r="B267" s="21">
        <v>8501</v>
      </c>
      <c r="C267" s="5">
        <f>C514</f>
        <v>0</v>
      </c>
      <c r="D267" s="5">
        <f>D514</f>
        <v>0</v>
      </c>
      <c r="E267" s="5">
        <f>E514</f>
        <v>-1534095</v>
      </c>
      <c r="F267" s="24"/>
    </row>
    <row r="268" spans="1:6" ht="12.75">
      <c r="A268" s="7" t="s">
        <v>274</v>
      </c>
      <c r="B268" s="4" t="s">
        <v>89</v>
      </c>
      <c r="C268" s="5">
        <f>C269+C273</f>
        <v>3682000</v>
      </c>
      <c r="D268" s="5">
        <f>D269+D273</f>
        <v>3203000</v>
      </c>
      <c r="E268" s="5">
        <f>E269+E273</f>
        <v>1179004</v>
      </c>
      <c r="F268" s="24">
        <f t="shared" si="31"/>
        <v>0.36809366219169526</v>
      </c>
    </row>
    <row r="269" spans="1:6" ht="39">
      <c r="A269" s="7" t="s">
        <v>90</v>
      </c>
      <c r="B269" s="4" t="s">
        <v>91</v>
      </c>
      <c r="C269" s="5">
        <f>C270</f>
        <v>2769000</v>
      </c>
      <c r="D269" s="5">
        <f>D270</f>
        <v>2293000</v>
      </c>
      <c r="E269" s="5">
        <f>E270</f>
        <v>988233</v>
      </c>
      <c r="F269" s="24">
        <f t="shared" si="31"/>
        <v>0.4309781945050153</v>
      </c>
    </row>
    <row r="270" spans="1:6" ht="12.75">
      <c r="A270" s="7" t="s">
        <v>298</v>
      </c>
      <c r="B270" s="4" t="s">
        <v>299</v>
      </c>
      <c r="C270" s="5">
        <f>C271+C272</f>
        <v>2769000</v>
      </c>
      <c r="D270" s="5">
        <f>D271+D272</f>
        <v>2293000</v>
      </c>
      <c r="E270" s="5">
        <f>E271+E272</f>
        <v>988233</v>
      </c>
      <c r="F270" s="24">
        <f t="shared" si="31"/>
        <v>0.4309781945050153</v>
      </c>
    </row>
    <row r="271" spans="1:6" ht="12.75">
      <c r="A271" s="7" t="s">
        <v>94</v>
      </c>
      <c r="B271" s="4" t="s">
        <v>300</v>
      </c>
      <c r="C271" s="5">
        <f>C679</f>
        <v>428000</v>
      </c>
      <c r="D271" s="5">
        <f>D679</f>
        <v>354000</v>
      </c>
      <c r="E271" s="5">
        <f>E679</f>
        <v>152408</v>
      </c>
      <c r="F271" s="24">
        <f t="shared" si="31"/>
        <v>0.4305310734463277</v>
      </c>
    </row>
    <row r="272" spans="1:6" ht="12.75">
      <c r="A272" s="7" t="s">
        <v>96</v>
      </c>
      <c r="B272" s="4" t="s">
        <v>301</v>
      </c>
      <c r="C272" s="5">
        <f>C680</f>
        <v>2341000</v>
      </c>
      <c r="D272" s="5">
        <f>D680</f>
        <v>1939000</v>
      </c>
      <c r="E272" s="5">
        <f>E680</f>
        <v>835825</v>
      </c>
      <c r="F272" s="24">
        <f t="shared" si="31"/>
        <v>0.4310598246518824</v>
      </c>
    </row>
    <row r="273" spans="1:6" ht="12.75">
      <c r="A273" s="7" t="s">
        <v>98</v>
      </c>
      <c r="B273" s="4" t="s">
        <v>99</v>
      </c>
      <c r="C273" s="5">
        <f aca="true" t="shared" si="32" ref="C273:E274">C274</f>
        <v>913000</v>
      </c>
      <c r="D273" s="5">
        <f t="shared" si="32"/>
        <v>910000</v>
      </c>
      <c r="E273" s="5">
        <f t="shared" si="32"/>
        <v>190771</v>
      </c>
      <c r="F273" s="24">
        <f t="shared" si="31"/>
        <v>0.20963846153846155</v>
      </c>
    </row>
    <row r="274" spans="1:6" ht="12.75">
      <c r="A274" s="7" t="s">
        <v>100</v>
      </c>
      <c r="B274" s="4" t="s">
        <v>101</v>
      </c>
      <c r="C274" s="5">
        <f t="shared" si="32"/>
        <v>913000</v>
      </c>
      <c r="D274" s="5">
        <f t="shared" si="32"/>
        <v>910000</v>
      </c>
      <c r="E274" s="5">
        <f t="shared" si="32"/>
        <v>190771</v>
      </c>
      <c r="F274" s="24">
        <f t="shared" si="31"/>
        <v>0.20963846153846155</v>
      </c>
    </row>
    <row r="275" spans="1:6" ht="12.75">
      <c r="A275" s="7" t="s">
        <v>102</v>
      </c>
      <c r="B275" s="4" t="s">
        <v>103</v>
      </c>
      <c r="C275" s="5">
        <f>C276+C277+C278+C279</f>
        <v>913000</v>
      </c>
      <c r="D275" s="5">
        <f>D276+D277+D278+D279</f>
        <v>910000</v>
      </c>
      <c r="E275" s="5">
        <f>E276+E277+E278+E279</f>
        <v>190771</v>
      </c>
      <c r="F275" s="24">
        <f t="shared" si="31"/>
        <v>0.20963846153846155</v>
      </c>
    </row>
    <row r="276" spans="1:6" ht="12.75">
      <c r="A276" s="7" t="s">
        <v>104</v>
      </c>
      <c r="B276" s="4" t="s">
        <v>105</v>
      </c>
      <c r="C276" s="5">
        <f>C684</f>
        <v>236000</v>
      </c>
      <c r="D276" s="5">
        <f>D684</f>
        <v>233000</v>
      </c>
      <c r="E276" s="5">
        <f>E684</f>
        <v>129858</v>
      </c>
      <c r="F276" s="24">
        <f t="shared" si="31"/>
        <v>0.5573304721030042</v>
      </c>
    </row>
    <row r="277" spans="1:6" ht="12.75">
      <c r="A277" s="7" t="s">
        <v>106</v>
      </c>
      <c r="B277" s="4" t="s">
        <v>107</v>
      </c>
      <c r="C277" s="5">
        <f>C685</f>
        <v>602500</v>
      </c>
      <c r="D277" s="5">
        <f>D685</f>
        <v>602500</v>
      </c>
      <c r="E277" s="5">
        <f>E685</f>
        <v>30920</v>
      </c>
      <c r="F277" s="24">
        <f t="shared" si="31"/>
        <v>0.0513195020746888</v>
      </c>
    </row>
    <row r="278" spans="1:6" ht="12.75">
      <c r="A278" s="7" t="s">
        <v>108</v>
      </c>
      <c r="B278" s="4" t="s">
        <v>109</v>
      </c>
      <c r="C278" s="5">
        <f>C686</f>
        <v>74500</v>
      </c>
      <c r="D278" s="5">
        <f>D686</f>
        <v>74500</v>
      </c>
      <c r="E278" s="5">
        <f>E686</f>
        <v>29993</v>
      </c>
      <c r="F278" s="24">
        <f t="shared" si="31"/>
        <v>0.40259060402684566</v>
      </c>
    </row>
    <row r="279" spans="1:6" ht="12.75">
      <c r="A279" s="7" t="s">
        <v>110</v>
      </c>
      <c r="B279" s="4" t="s">
        <v>111</v>
      </c>
      <c r="C279" s="5">
        <f>C687</f>
        <v>0</v>
      </c>
      <c r="D279" s="5">
        <f>D687</f>
        <v>0</v>
      </c>
      <c r="E279" s="5">
        <f>E687</f>
        <v>0</v>
      </c>
      <c r="F279" s="24"/>
    </row>
    <row r="280" spans="1:6" ht="26.25">
      <c r="A280" s="7" t="s">
        <v>323</v>
      </c>
      <c r="B280" s="4" t="s">
        <v>324</v>
      </c>
      <c r="C280" s="5">
        <f>C281+C286</f>
        <v>60892000</v>
      </c>
      <c r="D280" s="5">
        <f>D281+D286</f>
        <v>11168000</v>
      </c>
      <c r="E280" s="5">
        <f>E281+E286</f>
        <v>7755471</v>
      </c>
      <c r="F280" s="24">
        <f t="shared" si="31"/>
        <v>0.694436873209169</v>
      </c>
    </row>
    <row r="281" spans="1:6" ht="26.25">
      <c r="A281" s="7" t="s">
        <v>325</v>
      </c>
      <c r="B281" s="4" t="s">
        <v>326</v>
      </c>
      <c r="C281" s="5">
        <f aca="true" t="shared" si="33" ref="C281:E284">C282</f>
        <v>779000</v>
      </c>
      <c r="D281" s="5">
        <f t="shared" si="33"/>
        <v>779000</v>
      </c>
      <c r="E281" s="5">
        <f t="shared" si="33"/>
        <v>36497</v>
      </c>
      <c r="F281" s="24">
        <f t="shared" si="31"/>
        <v>0.04685109114249037</v>
      </c>
    </row>
    <row r="282" spans="1:6" ht="12.75">
      <c r="A282" s="7" t="s">
        <v>274</v>
      </c>
      <c r="B282" s="4" t="s">
        <v>89</v>
      </c>
      <c r="C282" s="5">
        <f t="shared" si="33"/>
        <v>779000</v>
      </c>
      <c r="D282" s="5">
        <f t="shared" si="33"/>
        <v>779000</v>
      </c>
      <c r="E282" s="5">
        <f t="shared" si="33"/>
        <v>36497</v>
      </c>
      <c r="F282" s="24">
        <f t="shared" si="31"/>
        <v>0.04685109114249037</v>
      </c>
    </row>
    <row r="283" spans="1:6" ht="12.75">
      <c r="A283" s="7" t="s">
        <v>283</v>
      </c>
      <c r="B283" s="4" t="s">
        <v>284</v>
      </c>
      <c r="C283" s="5">
        <f t="shared" si="33"/>
        <v>779000</v>
      </c>
      <c r="D283" s="5">
        <f t="shared" si="33"/>
        <v>779000</v>
      </c>
      <c r="E283" s="5">
        <f t="shared" si="33"/>
        <v>36497</v>
      </c>
      <c r="F283" s="24">
        <f t="shared" si="31"/>
        <v>0.04685109114249037</v>
      </c>
    </row>
    <row r="284" spans="1:6" ht="26.25">
      <c r="A284" s="7" t="s">
        <v>285</v>
      </c>
      <c r="B284" s="4" t="s">
        <v>286</v>
      </c>
      <c r="C284" s="5">
        <f t="shared" si="33"/>
        <v>779000</v>
      </c>
      <c r="D284" s="5">
        <f t="shared" si="33"/>
        <v>779000</v>
      </c>
      <c r="E284" s="5">
        <f t="shared" si="33"/>
        <v>36497</v>
      </c>
      <c r="F284" s="24">
        <f t="shared" si="31"/>
        <v>0.04685109114249037</v>
      </c>
    </row>
    <row r="285" spans="1:6" ht="12.75">
      <c r="A285" s="7" t="s">
        <v>287</v>
      </c>
      <c r="B285" s="4" t="s">
        <v>288</v>
      </c>
      <c r="C285" s="5">
        <f>C693</f>
        <v>779000</v>
      </c>
      <c r="D285" s="5">
        <f>D693</f>
        <v>779000</v>
      </c>
      <c r="E285" s="5">
        <f>E693</f>
        <v>36497</v>
      </c>
      <c r="F285" s="24">
        <f t="shared" si="31"/>
        <v>0.04685109114249037</v>
      </c>
    </row>
    <row r="286" spans="1:6" ht="12.75">
      <c r="A286" s="7" t="s">
        <v>327</v>
      </c>
      <c r="B286" s="4" t="s">
        <v>328</v>
      </c>
      <c r="C286" s="5">
        <f>C287+C295</f>
        <v>60113000</v>
      </c>
      <c r="D286" s="5">
        <f>D287+D295</f>
        <v>10389000</v>
      </c>
      <c r="E286" s="5">
        <f>E287+E295</f>
        <v>7718974</v>
      </c>
      <c r="F286" s="24">
        <f t="shared" si="31"/>
        <v>0.742994898450284</v>
      </c>
    </row>
    <row r="287" spans="1:6" ht="12.75">
      <c r="A287" s="7" t="s">
        <v>221</v>
      </c>
      <c r="B287" s="4" t="s">
        <v>222</v>
      </c>
      <c r="C287" s="5">
        <f>C288+C289+C294</f>
        <v>60113000</v>
      </c>
      <c r="D287" s="5">
        <f>D288+D289+D294</f>
        <v>10389000</v>
      </c>
      <c r="E287" s="5">
        <f>E288+E289+E294</f>
        <v>7723474</v>
      </c>
      <c r="F287" s="24">
        <f t="shared" si="31"/>
        <v>0.7434280488978727</v>
      </c>
    </row>
    <row r="288" spans="1:6" ht="26.25">
      <c r="A288" s="7" t="s">
        <v>80</v>
      </c>
      <c r="B288" s="4" t="s">
        <v>81</v>
      </c>
      <c r="C288" s="5">
        <f>C518</f>
        <v>60113000</v>
      </c>
      <c r="D288" s="5">
        <f>D518</f>
        <v>10389000</v>
      </c>
      <c r="E288" s="5">
        <f>E518</f>
        <v>7893473</v>
      </c>
      <c r="F288" s="24">
        <f t="shared" si="31"/>
        <v>0.7597914139955723</v>
      </c>
    </row>
    <row r="289" spans="1:6" ht="12.75">
      <c r="A289" s="7" t="s">
        <v>262</v>
      </c>
      <c r="B289" s="4" t="s">
        <v>263</v>
      </c>
      <c r="C289" s="5">
        <f aca="true" t="shared" si="34" ref="C289:E291">C290</f>
        <v>0</v>
      </c>
      <c r="D289" s="5">
        <f t="shared" si="34"/>
        <v>0</v>
      </c>
      <c r="E289" s="5">
        <f t="shared" si="34"/>
        <v>0</v>
      </c>
      <c r="F289" s="24"/>
    </row>
    <row r="290" spans="1:6" ht="12.75">
      <c r="A290" s="7" t="s">
        <v>264</v>
      </c>
      <c r="B290" s="4" t="s">
        <v>265</v>
      </c>
      <c r="C290" s="5">
        <f t="shared" si="34"/>
        <v>0</v>
      </c>
      <c r="D290" s="5">
        <f t="shared" si="34"/>
        <v>0</v>
      </c>
      <c r="E290" s="5">
        <f t="shared" si="34"/>
        <v>0</v>
      </c>
      <c r="F290" s="24"/>
    </row>
    <row r="291" spans="1:6" ht="12.75">
      <c r="A291" s="7" t="s">
        <v>270</v>
      </c>
      <c r="B291" s="4" t="s">
        <v>271</v>
      </c>
      <c r="C291" s="5">
        <f t="shared" si="34"/>
        <v>0</v>
      </c>
      <c r="D291" s="5">
        <f t="shared" si="34"/>
        <v>0</v>
      </c>
      <c r="E291" s="5">
        <f t="shared" si="34"/>
        <v>0</v>
      </c>
      <c r="F291" s="24"/>
    </row>
    <row r="292" spans="1:6" ht="12.75">
      <c r="A292" s="7" t="s">
        <v>272</v>
      </c>
      <c r="B292" s="4" t="s">
        <v>273</v>
      </c>
      <c r="C292" s="5">
        <f>C522</f>
        <v>0</v>
      </c>
      <c r="D292" s="5">
        <f>D522</f>
        <v>0</v>
      </c>
      <c r="E292" s="5">
        <f>E522</f>
        <v>0</v>
      </c>
      <c r="F292" s="24"/>
    </row>
    <row r="293" spans="1:6" ht="27">
      <c r="A293" s="7" t="s">
        <v>374</v>
      </c>
      <c r="B293" s="4" t="s">
        <v>376</v>
      </c>
      <c r="C293" s="5">
        <f>C294</f>
        <v>0</v>
      </c>
      <c r="D293" s="5">
        <f>D294</f>
        <v>0</v>
      </c>
      <c r="E293" s="5">
        <f>E294</f>
        <v>-169999</v>
      </c>
      <c r="F293" s="24"/>
    </row>
    <row r="294" spans="1:6" ht="14.25">
      <c r="A294" s="7" t="s">
        <v>375</v>
      </c>
      <c r="B294" s="21">
        <v>8501</v>
      </c>
      <c r="C294" s="5">
        <f>C524</f>
        <v>0</v>
      </c>
      <c r="D294" s="5">
        <f>D524</f>
        <v>0</v>
      </c>
      <c r="E294" s="5">
        <f>E524</f>
        <v>-169999</v>
      </c>
      <c r="F294" s="24"/>
    </row>
    <row r="295" spans="1:6" ht="12.75">
      <c r="A295" s="7" t="s">
        <v>274</v>
      </c>
      <c r="B295" s="4" t="s">
        <v>89</v>
      </c>
      <c r="C295" s="5">
        <f>C296+C299+C303</f>
        <v>0</v>
      </c>
      <c r="D295" s="5">
        <f>D296+D299+D303</f>
        <v>0</v>
      </c>
      <c r="E295" s="5">
        <f>E296+E299+E303</f>
        <v>-4500</v>
      </c>
      <c r="F295" s="24"/>
    </row>
    <row r="296" spans="1:6" ht="39">
      <c r="A296" s="7" t="s">
        <v>291</v>
      </c>
      <c r="B296" s="4" t="s">
        <v>292</v>
      </c>
      <c r="C296" s="5">
        <f aca="true" t="shared" si="35" ref="C296:E297">C297</f>
        <v>0</v>
      </c>
      <c r="D296" s="5">
        <f t="shared" si="35"/>
        <v>0</v>
      </c>
      <c r="E296" s="5">
        <f t="shared" si="35"/>
        <v>0</v>
      </c>
      <c r="F296" s="24"/>
    </row>
    <row r="297" spans="1:6" ht="26.25">
      <c r="A297" s="7" t="s">
        <v>293</v>
      </c>
      <c r="B297" s="4" t="s">
        <v>294</v>
      </c>
      <c r="C297" s="5">
        <f t="shared" si="35"/>
        <v>0</v>
      </c>
      <c r="D297" s="5">
        <f t="shared" si="35"/>
        <v>0</v>
      </c>
      <c r="E297" s="5">
        <f t="shared" si="35"/>
        <v>0</v>
      </c>
      <c r="F297" s="24"/>
    </row>
    <row r="298" spans="1:6" ht="12.75">
      <c r="A298" s="7" t="s">
        <v>295</v>
      </c>
      <c r="B298" s="4" t="s">
        <v>296</v>
      </c>
      <c r="C298" s="5">
        <f>C698</f>
        <v>0</v>
      </c>
      <c r="D298" s="5">
        <f>D698</f>
        <v>0</v>
      </c>
      <c r="E298" s="5">
        <f>E698</f>
        <v>0</v>
      </c>
      <c r="F298" s="24"/>
    </row>
    <row r="299" spans="1:6" ht="12.75">
      <c r="A299" s="7" t="s">
        <v>98</v>
      </c>
      <c r="B299" s="4" t="s">
        <v>99</v>
      </c>
      <c r="C299" s="5">
        <f aca="true" t="shared" si="36" ref="C299:E301">C300</f>
        <v>0</v>
      </c>
      <c r="D299" s="5">
        <f t="shared" si="36"/>
        <v>0</v>
      </c>
      <c r="E299" s="5">
        <f t="shared" si="36"/>
        <v>0</v>
      </c>
      <c r="F299" s="24"/>
    </row>
    <row r="300" spans="1:6" ht="12.75">
      <c r="A300" s="7" t="s">
        <v>100</v>
      </c>
      <c r="B300" s="4" t="s">
        <v>101</v>
      </c>
      <c r="C300" s="5">
        <f t="shared" si="36"/>
        <v>0</v>
      </c>
      <c r="D300" s="5">
        <f t="shared" si="36"/>
        <v>0</v>
      </c>
      <c r="E300" s="5">
        <f t="shared" si="36"/>
        <v>0</v>
      </c>
      <c r="F300" s="24"/>
    </row>
    <row r="301" spans="1:6" ht="12.75">
      <c r="A301" s="7" t="s">
        <v>102</v>
      </c>
      <c r="B301" s="4" t="s">
        <v>103</v>
      </c>
      <c r="C301" s="5">
        <f t="shared" si="36"/>
        <v>0</v>
      </c>
      <c r="D301" s="5">
        <f t="shared" si="36"/>
        <v>0</v>
      </c>
      <c r="E301" s="5">
        <f t="shared" si="36"/>
        <v>0</v>
      </c>
      <c r="F301" s="24"/>
    </row>
    <row r="302" spans="1:6" ht="12.75">
      <c r="A302" s="7" t="s">
        <v>110</v>
      </c>
      <c r="B302" s="4" t="s">
        <v>111</v>
      </c>
      <c r="C302" s="5">
        <f>C702</f>
        <v>0</v>
      </c>
      <c r="D302" s="5">
        <f>D702</f>
        <v>0</v>
      </c>
      <c r="E302" s="5">
        <f>E702</f>
        <v>0</v>
      </c>
      <c r="F302" s="24"/>
    </row>
    <row r="303" spans="1:6" ht="27">
      <c r="A303" s="7" t="s">
        <v>374</v>
      </c>
      <c r="B303" s="4" t="s">
        <v>376</v>
      </c>
      <c r="C303" s="5">
        <f>C304</f>
        <v>0</v>
      </c>
      <c r="D303" s="5">
        <f>D304</f>
        <v>0</v>
      </c>
      <c r="E303" s="5">
        <f>E304</f>
        <v>-4500</v>
      </c>
      <c r="F303" s="24"/>
    </row>
    <row r="304" spans="1:6" ht="27">
      <c r="A304" s="7" t="s">
        <v>383</v>
      </c>
      <c r="B304" s="21">
        <v>8501</v>
      </c>
      <c r="C304" s="5">
        <f>C704</f>
        <v>0</v>
      </c>
      <c r="D304" s="5">
        <f>D704</f>
        <v>0</v>
      </c>
      <c r="E304" s="5">
        <f>E704</f>
        <v>-4500</v>
      </c>
      <c r="F304" s="24"/>
    </row>
    <row r="305" spans="1:6" ht="26.25">
      <c r="A305" s="7" t="s">
        <v>329</v>
      </c>
      <c r="B305" s="4" t="s">
        <v>330</v>
      </c>
      <c r="C305" s="5">
        <f>C306+C309+C342</f>
        <v>210741000</v>
      </c>
      <c r="D305" s="5">
        <f>D306+D309+D342</f>
        <v>174710000</v>
      </c>
      <c r="E305" s="5">
        <f>E306+E309+E342</f>
        <v>83779707</v>
      </c>
      <c r="F305" s="24">
        <f t="shared" si="31"/>
        <v>0.4795358422528762</v>
      </c>
    </row>
    <row r="306" spans="1:6" ht="26.25">
      <c r="A306" s="7" t="s">
        <v>331</v>
      </c>
      <c r="B306" s="4" t="s">
        <v>332</v>
      </c>
      <c r="C306" s="5">
        <f aca="true" t="shared" si="37" ref="C306:E307">C307</f>
        <v>205000</v>
      </c>
      <c r="D306" s="5">
        <f t="shared" si="37"/>
        <v>205000</v>
      </c>
      <c r="E306" s="5">
        <f t="shared" si="37"/>
        <v>0</v>
      </c>
      <c r="F306" s="24">
        <f t="shared" si="31"/>
        <v>0</v>
      </c>
    </row>
    <row r="307" spans="1:6" ht="12.75">
      <c r="A307" s="7" t="s">
        <v>221</v>
      </c>
      <c r="B307" s="4" t="s">
        <v>222</v>
      </c>
      <c r="C307" s="5">
        <f t="shared" si="37"/>
        <v>205000</v>
      </c>
      <c r="D307" s="5">
        <f t="shared" si="37"/>
        <v>205000</v>
      </c>
      <c r="E307" s="5">
        <f t="shared" si="37"/>
        <v>0</v>
      </c>
      <c r="F307" s="24">
        <f t="shared" si="31"/>
        <v>0</v>
      </c>
    </row>
    <row r="308" spans="1:6" ht="26.25">
      <c r="A308" s="7" t="s">
        <v>80</v>
      </c>
      <c r="B308" s="4" t="s">
        <v>81</v>
      </c>
      <c r="C308" s="5">
        <f>C528</f>
        <v>205000</v>
      </c>
      <c r="D308" s="5">
        <f>D528</f>
        <v>205000</v>
      </c>
      <c r="E308" s="5">
        <f>E528</f>
        <v>0</v>
      </c>
      <c r="F308" s="24">
        <f t="shared" si="31"/>
        <v>0</v>
      </c>
    </row>
    <row r="309" spans="1:6" ht="12.75">
      <c r="A309" s="7" t="s">
        <v>333</v>
      </c>
      <c r="B309" s="4" t="s">
        <v>334</v>
      </c>
      <c r="C309" s="5">
        <f>C310+C324</f>
        <v>200953000</v>
      </c>
      <c r="D309" s="5">
        <f>D310+D324</f>
        <v>167758000</v>
      </c>
      <c r="E309" s="5">
        <f>E310+E324</f>
        <v>79474039</v>
      </c>
      <c r="F309" s="24">
        <f t="shared" si="31"/>
        <v>0.47374217026907806</v>
      </c>
    </row>
    <row r="310" spans="1:6" ht="12.75">
      <c r="A310" s="7" t="s">
        <v>221</v>
      </c>
      <c r="B310" s="4" t="s">
        <v>222</v>
      </c>
      <c r="C310" s="5">
        <f>C311+C312+C316+C322</f>
        <v>52211000</v>
      </c>
      <c r="D310" s="5">
        <f>D311+D312+D316+D322</f>
        <v>46096000</v>
      </c>
      <c r="E310" s="5">
        <f>E311+E312+E316+E322</f>
        <v>24471322</v>
      </c>
      <c r="F310" s="24">
        <f t="shared" si="31"/>
        <v>0.5308773429364804</v>
      </c>
    </row>
    <row r="311" spans="1:6" ht="26.25">
      <c r="A311" s="7" t="s">
        <v>80</v>
      </c>
      <c r="B311" s="4" t="s">
        <v>81</v>
      </c>
      <c r="C311" s="5">
        <f>C531</f>
        <v>36635000</v>
      </c>
      <c r="D311" s="5">
        <f>D531</f>
        <v>35385000</v>
      </c>
      <c r="E311" s="5">
        <f>E531</f>
        <v>15548283</v>
      </c>
      <c r="F311" s="24">
        <f t="shared" si="31"/>
        <v>0.4394032217041119</v>
      </c>
    </row>
    <row r="312" spans="1:6" ht="12.75">
      <c r="A312" s="7" t="s">
        <v>242</v>
      </c>
      <c r="B312" s="4" t="s">
        <v>243</v>
      </c>
      <c r="C312" s="5">
        <f>C313</f>
        <v>11096000</v>
      </c>
      <c r="D312" s="5">
        <f>D313</f>
        <v>8471000</v>
      </c>
      <c r="E312" s="5">
        <f>E313</f>
        <v>6925163</v>
      </c>
      <c r="F312" s="24">
        <f t="shared" si="31"/>
        <v>0.8175142250029512</v>
      </c>
    </row>
    <row r="313" spans="1:6" ht="12.75">
      <c r="A313" s="7" t="s">
        <v>244</v>
      </c>
      <c r="B313" s="4" t="s">
        <v>245</v>
      </c>
      <c r="C313" s="5">
        <f>C314+C315</f>
        <v>11096000</v>
      </c>
      <c r="D313" s="5">
        <f>D314+D315</f>
        <v>8471000</v>
      </c>
      <c r="E313" s="5">
        <f>E314+E315</f>
        <v>6925163</v>
      </c>
      <c r="F313" s="24">
        <f t="shared" si="31"/>
        <v>0.8175142250029512</v>
      </c>
    </row>
    <row r="314" spans="1:6" ht="12.75">
      <c r="A314" s="7" t="s">
        <v>246</v>
      </c>
      <c r="B314" s="4" t="s">
        <v>247</v>
      </c>
      <c r="C314" s="5">
        <f>C534</f>
        <v>9096000</v>
      </c>
      <c r="D314" s="5">
        <f>D534</f>
        <v>7471000</v>
      </c>
      <c r="E314" s="5">
        <f>E534</f>
        <v>6925163</v>
      </c>
      <c r="F314" s="24">
        <f t="shared" si="31"/>
        <v>0.9269392316958908</v>
      </c>
    </row>
    <row r="315" spans="1:6" ht="12.75">
      <c r="A315" s="7" t="s">
        <v>447</v>
      </c>
      <c r="B315" s="4" t="s">
        <v>448</v>
      </c>
      <c r="C315" s="5">
        <f>C535</f>
        <v>2000000</v>
      </c>
      <c r="D315" s="5">
        <f>D535</f>
        <v>1000000</v>
      </c>
      <c r="E315" s="5">
        <f>E535</f>
        <v>0</v>
      </c>
      <c r="F315" s="24">
        <f t="shared" si="31"/>
        <v>0</v>
      </c>
    </row>
    <row r="316" spans="1:6" ht="12.75">
      <c r="A316" s="7" t="s">
        <v>262</v>
      </c>
      <c r="B316" s="4" t="s">
        <v>263</v>
      </c>
      <c r="C316" s="5">
        <f>C317</f>
        <v>4480000</v>
      </c>
      <c r="D316" s="5">
        <f>D317</f>
        <v>2240000</v>
      </c>
      <c r="E316" s="5">
        <f>E317</f>
        <v>2239654</v>
      </c>
      <c r="F316" s="24">
        <f t="shared" si="31"/>
        <v>0.9998455357142857</v>
      </c>
    </row>
    <row r="317" spans="1:6" ht="12.75">
      <c r="A317" s="7" t="s">
        <v>264</v>
      </c>
      <c r="B317" s="4" t="s">
        <v>265</v>
      </c>
      <c r="C317" s="5">
        <f>C318+C320</f>
        <v>4480000</v>
      </c>
      <c r="D317" s="5">
        <f>D318+D320</f>
        <v>2240000</v>
      </c>
      <c r="E317" s="5">
        <f>E318+E320</f>
        <v>2239654</v>
      </c>
      <c r="F317" s="24">
        <f t="shared" si="31"/>
        <v>0.9998455357142857</v>
      </c>
    </row>
    <row r="318" spans="1:6" ht="26.25">
      <c r="A318" s="7" t="s">
        <v>266</v>
      </c>
      <c r="B318" s="4" t="s">
        <v>267</v>
      </c>
      <c r="C318" s="5">
        <f>C319</f>
        <v>1088000</v>
      </c>
      <c r="D318" s="5">
        <f>D319</f>
        <v>544000</v>
      </c>
      <c r="E318" s="5">
        <f>E319</f>
        <v>543750</v>
      </c>
      <c r="F318" s="24">
        <f t="shared" si="31"/>
        <v>0.9995404411764706</v>
      </c>
    </row>
    <row r="319" spans="1:6" ht="12.75">
      <c r="A319" s="7" t="s">
        <v>268</v>
      </c>
      <c r="B319" s="4" t="s">
        <v>269</v>
      </c>
      <c r="C319" s="5">
        <f>C539</f>
        <v>1088000</v>
      </c>
      <c r="D319" s="5">
        <f>D539</f>
        <v>544000</v>
      </c>
      <c r="E319" s="5">
        <f>E539</f>
        <v>543750</v>
      </c>
      <c r="F319" s="24">
        <f t="shared" si="31"/>
        <v>0.9995404411764706</v>
      </c>
    </row>
    <row r="320" spans="1:6" ht="12.75">
      <c r="A320" s="7" t="s">
        <v>270</v>
      </c>
      <c r="B320" s="4" t="s">
        <v>271</v>
      </c>
      <c r="C320" s="5">
        <f>C321</f>
        <v>3392000</v>
      </c>
      <c r="D320" s="5">
        <f>D321</f>
        <v>1696000</v>
      </c>
      <c r="E320" s="5">
        <f>E321</f>
        <v>1695904</v>
      </c>
      <c r="F320" s="24">
        <f t="shared" si="31"/>
        <v>0.9999433962264151</v>
      </c>
    </row>
    <row r="321" spans="1:6" ht="12.75">
      <c r="A321" s="7" t="s">
        <v>272</v>
      </c>
      <c r="B321" s="4" t="s">
        <v>273</v>
      </c>
      <c r="C321" s="5">
        <f>C541</f>
        <v>3392000</v>
      </c>
      <c r="D321" s="5">
        <f>D541</f>
        <v>1696000</v>
      </c>
      <c r="E321" s="5">
        <f>E541</f>
        <v>1695904</v>
      </c>
      <c r="F321" s="24">
        <f t="shared" si="31"/>
        <v>0.9999433962264151</v>
      </c>
    </row>
    <row r="322" spans="1:6" ht="27">
      <c r="A322" s="7" t="s">
        <v>374</v>
      </c>
      <c r="B322" s="4" t="s">
        <v>376</v>
      </c>
      <c r="C322" s="5">
        <f>C323</f>
        <v>0</v>
      </c>
      <c r="D322" s="5">
        <f>D323</f>
        <v>0</v>
      </c>
      <c r="E322" s="5">
        <f>E323</f>
        <v>-241778</v>
      </c>
      <c r="F322" s="24"/>
    </row>
    <row r="323" spans="1:6" ht="14.25">
      <c r="A323" s="7" t="s">
        <v>375</v>
      </c>
      <c r="B323" s="21">
        <v>8501</v>
      </c>
      <c r="C323" s="5">
        <f>C543</f>
        <v>0</v>
      </c>
      <c r="D323" s="5">
        <f>D543</f>
        <v>0</v>
      </c>
      <c r="E323" s="5">
        <f>E543</f>
        <v>-241778</v>
      </c>
      <c r="F323" s="24"/>
    </row>
    <row r="324" spans="1:6" ht="12.75">
      <c r="A324" s="7" t="s">
        <v>274</v>
      </c>
      <c r="B324" s="4" t="s">
        <v>89</v>
      </c>
      <c r="C324" s="5">
        <f>C325+C328+C332+C337</f>
        <v>148742000</v>
      </c>
      <c r="D324" s="5">
        <f>D325+D328+D332+D337</f>
        <v>121662000</v>
      </c>
      <c r="E324" s="5">
        <f>E325+E328+E332+E337</f>
        <v>55002717</v>
      </c>
      <c r="F324" s="24">
        <f t="shared" si="31"/>
        <v>0.4520944666370765</v>
      </c>
    </row>
    <row r="325" spans="1:6" ht="26.25">
      <c r="A325" s="7" t="s">
        <v>275</v>
      </c>
      <c r="B325" s="4" t="s">
        <v>276</v>
      </c>
      <c r="C325" s="5">
        <f aca="true" t="shared" si="38" ref="C325:E326">C326</f>
        <v>0</v>
      </c>
      <c r="D325" s="5">
        <f t="shared" si="38"/>
        <v>0</v>
      </c>
      <c r="E325" s="5">
        <f t="shared" si="38"/>
        <v>0</v>
      </c>
      <c r="F325" s="24"/>
    </row>
    <row r="326" spans="1:6" ht="12.75">
      <c r="A326" s="7" t="s">
        <v>277</v>
      </c>
      <c r="B326" s="4" t="s">
        <v>278</v>
      </c>
      <c r="C326" s="5">
        <f t="shared" si="38"/>
        <v>0</v>
      </c>
      <c r="D326" s="5">
        <f t="shared" si="38"/>
        <v>0</v>
      </c>
      <c r="E326" s="5">
        <f t="shared" si="38"/>
        <v>0</v>
      </c>
      <c r="F326" s="24"/>
    </row>
    <row r="327" spans="1:6" ht="12.75">
      <c r="A327" s="7" t="s">
        <v>281</v>
      </c>
      <c r="B327" s="4" t="s">
        <v>282</v>
      </c>
      <c r="C327" s="5">
        <f>C710</f>
        <v>0</v>
      </c>
      <c r="D327" s="5">
        <f>D710</f>
        <v>0</v>
      </c>
      <c r="E327" s="5">
        <f>E710</f>
        <v>0</v>
      </c>
      <c r="F327" s="24"/>
    </row>
    <row r="328" spans="1:6" ht="12.75">
      <c r="A328" s="7" t="s">
        <v>283</v>
      </c>
      <c r="B328" s="4" t="s">
        <v>284</v>
      </c>
      <c r="C328" s="5">
        <f>C329</f>
        <v>11538000</v>
      </c>
      <c r="D328" s="5">
        <f>D329</f>
        <v>8538000</v>
      </c>
      <c r="E328" s="5">
        <f>E329</f>
        <v>1131876</v>
      </c>
      <c r="F328" s="24">
        <f t="shared" si="31"/>
        <v>0.13256921995783555</v>
      </c>
    </row>
    <row r="329" spans="1:6" ht="26.25">
      <c r="A329" s="7" t="s">
        <v>285</v>
      </c>
      <c r="B329" s="4" t="s">
        <v>286</v>
      </c>
      <c r="C329" s="5">
        <f>C331+C330</f>
        <v>11538000</v>
      </c>
      <c r="D329" s="5">
        <f>D331+D330</f>
        <v>8538000</v>
      </c>
      <c r="E329" s="5">
        <f>E331+E330</f>
        <v>1131876</v>
      </c>
      <c r="F329" s="24">
        <f aca="true" t="shared" si="39" ref="F329:F392">E329/D329</f>
        <v>0.13256921995783555</v>
      </c>
    </row>
    <row r="330" spans="1:6" ht="12.75">
      <c r="A330" s="7" t="s">
        <v>287</v>
      </c>
      <c r="B330" s="4" t="s">
        <v>288</v>
      </c>
      <c r="C330" s="5">
        <f>C713</f>
        <v>1172000</v>
      </c>
      <c r="D330" s="5">
        <f>D713</f>
        <v>1172000</v>
      </c>
      <c r="E330" s="5">
        <f>E713</f>
        <v>78552</v>
      </c>
      <c r="F330" s="24">
        <f t="shared" si="39"/>
        <v>0.06702389078498293</v>
      </c>
    </row>
    <row r="331" spans="1:6" ht="12.75">
      <c r="A331" s="7" t="s">
        <v>289</v>
      </c>
      <c r="B331" s="4" t="s">
        <v>290</v>
      </c>
      <c r="C331" s="5">
        <f>C714</f>
        <v>10366000</v>
      </c>
      <c r="D331" s="5">
        <f>D714</f>
        <v>7366000</v>
      </c>
      <c r="E331" s="5">
        <f>E714</f>
        <v>1053324</v>
      </c>
      <c r="F331" s="24">
        <f t="shared" si="39"/>
        <v>0.14299809937550909</v>
      </c>
    </row>
    <row r="332" spans="1:6" ht="39">
      <c r="A332" s="7" t="s">
        <v>90</v>
      </c>
      <c r="B332" s="4" t="s">
        <v>91</v>
      </c>
      <c r="C332" s="5">
        <f>C333</f>
        <v>83360000</v>
      </c>
      <c r="D332" s="5">
        <f>D333</f>
        <v>70026000</v>
      </c>
      <c r="E332" s="5">
        <f>E333</f>
        <v>35225005</v>
      </c>
      <c r="F332" s="24">
        <f t="shared" si="39"/>
        <v>0.503027518350327</v>
      </c>
    </row>
    <row r="333" spans="1:6" ht="26.25">
      <c r="A333" s="7" t="s">
        <v>92</v>
      </c>
      <c r="B333" s="4" t="s">
        <v>93</v>
      </c>
      <c r="C333" s="5">
        <f>C334+C335+C336</f>
        <v>83360000</v>
      </c>
      <c r="D333" s="5">
        <f>D334+D335+D336</f>
        <v>70026000</v>
      </c>
      <c r="E333" s="5">
        <f>E334+E335+E336</f>
        <v>35225005</v>
      </c>
      <c r="F333" s="24">
        <f t="shared" si="39"/>
        <v>0.503027518350327</v>
      </c>
    </row>
    <row r="334" spans="1:6" ht="12.75">
      <c r="A334" s="7" t="s">
        <v>94</v>
      </c>
      <c r="B334" s="4" t="s">
        <v>95</v>
      </c>
      <c r="C334" s="5">
        <f aca="true" t="shared" si="40" ref="C334:D336">C717</f>
        <v>11897000</v>
      </c>
      <c r="D334" s="5">
        <f>D717</f>
        <v>10030000</v>
      </c>
      <c r="E334" s="5">
        <f>E717</f>
        <v>5038706</v>
      </c>
      <c r="F334" s="24">
        <f t="shared" si="39"/>
        <v>0.5023635094715853</v>
      </c>
    </row>
    <row r="335" spans="1:6" ht="12.75">
      <c r="A335" s="7" t="s">
        <v>96</v>
      </c>
      <c r="B335" s="4" t="s">
        <v>97</v>
      </c>
      <c r="C335" s="5">
        <f t="shared" si="40"/>
        <v>67411000</v>
      </c>
      <c r="D335" s="5">
        <f>D718</f>
        <v>56830000</v>
      </c>
      <c r="E335" s="5">
        <f>E718</f>
        <v>28552667</v>
      </c>
      <c r="F335" s="24">
        <f t="shared" si="39"/>
        <v>0.5024224353334507</v>
      </c>
    </row>
    <row r="336" spans="1:6" ht="12.75">
      <c r="A336" s="7" t="s">
        <v>295</v>
      </c>
      <c r="B336" s="4" t="s">
        <v>297</v>
      </c>
      <c r="C336" s="5">
        <f t="shared" si="40"/>
        <v>4052000</v>
      </c>
      <c r="D336" s="5">
        <f>D719</f>
        <v>3166000</v>
      </c>
      <c r="E336" s="5">
        <f>E719</f>
        <v>1633632</v>
      </c>
      <c r="F336" s="24">
        <f t="shared" si="39"/>
        <v>0.5159924194567277</v>
      </c>
    </row>
    <row r="337" spans="1:6" ht="12.75">
      <c r="A337" s="7" t="s">
        <v>98</v>
      </c>
      <c r="B337" s="4" t="s">
        <v>99</v>
      </c>
      <c r="C337" s="5">
        <f aca="true" t="shared" si="41" ref="C337:E338">C338</f>
        <v>53844000</v>
      </c>
      <c r="D337" s="5">
        <f t="shared" si="41"/>
        <v>43098000</v>
      </c>
      <c r="E337" s="5">
        <f t="shared" si="41"/>
        <v>18645836</v>
      </c>
      <c r="F337" s="24">
        <f t="shared" si="39"/>
        <v>0.4326380806533946</v>
      </c>
    </row>
    <row r="338" spans="1:6" ht="12.75">
      <c r="A338" s="7" t="s">
        <v>100</v>
      </c>
      <c r="B338" s="4" t="s">
        <v>101</v>
      </c>
      <c r="C338" s="5">
        <f t="shared" si="41"/>
        <v>53844000</v>
      </c>
      <c r="D338" s="5">
        <f t="shared" si="41"/>
        <v>43098000</v>
      </c>
      <c r="E338" s="5">
        <f t="shared" si="41"/>
        <v>18645836</v>
      </c>
      <c r="F338" s="24">
        <f t="shared" si="39"/>
        <v>0.4326380806533946</v>
      </c>
    </row>
    <row r="339" spans="1:6" ht="12.75">
      <c r="A339" s="7" t="s">
        <v>102</v>
      </c>
      <c r="B339" s="4" t="s">
        <v>103</v>
      </c>
      <c r="C339" s="5">
        <f>C340+C341</f>
        <v>53844000</v>
      </c>
      <c r="D339" s="5">
        <f>D340+D341</f>
        <v>43098000</v>
      </c>
      <c r="E339" s="5">
        <f>E340+E341</f>
        <v>18645836</v>
      </c>
      <c r="F339" s="24">
        <f t="shared" si="39"/>
        <v>0.4326380806533946</v>
      </c>
    </row>
    <row r="340" spans="1:6" ht="12.75">
      <c r="A340" s="7" t="s">
        <v>106</v>
      </c>
      <c r="B340" s="4" t="s">
        <v>107</v>
      </c>
      <c r="C340" s="5">
        <f>C723</f>
        <v>991000</v>
      </c>
      <c r="D340" s="5">
        <f>D723</f>
        <v>991000</v>
      </c>
      <c r="E340" s="5">
        <f>E723</f>
        <v>987700</v>
      </c>
      <c r="F340" s="24">
        <f t="shared" si="39"/>
        <v>0.996670030272452</v>
      </c>
    </row>
    <row r="341" spans="1:6" ht="12.75">
      <c r="A341" s="7" t="s">
        <v>110</v>
      </c>
      <c r="B341" s="4" t="s">
        <v>111</v>
      </c>
      <c r="C341" s="5">
        <f>C724</f>
        <v>52853000</v>
      </c>
      <c r="D341" s="5">
        <f>D724</f>
        <v>42107000</v>
      </c>
      <c r="E341" s="5">
        <f>E724</f>
        <v>17658136</v>
      </c>
      <c r="F341" s="24">
        <f t="shared" si="39"/>
        <v>0.4193634312584606</v>
      </c>
    </row>
    <row r="342" spans="1:6" ht="12.75">
      <c r="A342" s="7" t="s">
        <v>335</v>
      </c>
      <c r="B342" s="4" t="s">
        <v>336</v>
      </c>
      <c r="C342" s="5">
        <f>C343+C353</f>
        <v>9583000</v>
      </c>
      <c r="D342" s="5">
        <f>D343+D353</f>
        <v>6747000</v>
      </c>
      <c r="E342" s="5">
        <f>E343+E353</f>
        <v>4305668</v>
      </c>
      <c r="F342" s="24">
        <f t="shared" si="39"/>
        <v>0.6381603675707722</v>
      </c>
    </row>
    <row r="343" spans="1:6" ht="12.75">
      <c r="A343" s="7" t="s">
        <v>221</v>
      </c>
      <c r="B343" s="4" t="s">
        <v>222</v>
      </c>
      <c r="C343" s="5">
        <f>C344+C345+C349+C351</f>
        <v>9583000</v>
      </c>
      <c r="D343" s="5">
        <f>D344+D345+D349+D351</f>
        <v>6747000</v>
      </c>
      <c r="E343" s="5">
        <f>E344+E345+E349+E351</f>
        <v>4305668</v>
      </c>
      <c r="F343" s="24">
        <f t="shared" si="39"/>
        <v>0.6381603675707722</v>
      </c>
    </row>
    <row r="344" spans="1:6" ht="26.25">
      <c r="A344" s="7" t="s">
        <v>80</v>
      </c>
      <c r="B344" s="4" t="s">
        <v>81</v>
      </c>
      <c r="C344" s="5">
        <f>C546</f>
        <v>7008000</v>
      </c>
      <c r="D344" s="5">
        <f>D546</f>
        <v>4232000</v>
      </c>
      <c r="E344" s="5">
        <f>E546</f>
        <v>2666945</v>
      </c>
      <c r="F344" s="24">
        <f t="shared" si="39"/>
        <v>0.6301854914933838</v>
      </c>
    </row>
    <row r="345" spans="1:6" ht="26.25">
      <c r="A345" s="7" t="s">
        <v>232</v>
      </c>
      <c r="B345" s="4" t="s">
        <v>233</v>
      </c>
      <c r="C345" s="5">
        <f>C346</f>
        <v>345000</v>
      </c>
      <c r="D345" s="5">
        <f>D346</f>
        <v>285000</v>
      </c>
      <c r="E345" s="5">
        <f>E346</f>
        <v>231648</v>
      </c>
      <c r="F345" s="24">
        <f t="shared" si="39"/>
        <v>0.8128</v>
      </c>
    </row>
    <row r="346" spans="1:6" ht="52.5">
      <c r="A346" s="7" t="s">
        <v>234</v>
      </c>
      <c r="B346" s="4" t="s">
        <v>235</v>
      </c>
      <c r="C346" s="5">
        <f>C347+C348</f>
        <v>345000</v>
      </c>
      <c r="D346" s="5">
        <f>D347+D348</f>
        <v>285000</v>
      </c>
      <c r="E346" s="5">
        <f>E347+E348</f>
        <v>231648</v>
      </c>
      <c r="F346" s="24">
        <f t="shared" si="39"/>
        <v>0.8128</v>
      </c>
    </row>
    <row r="347" spans="1:6" ht="12.75">
      <c r="A347" s="7" t="s">
        <v>236</v>
      </c>
      <c r="B347" s="4" t="s">
        <v>237</v>
      </c>
      <c r="C347" s="5">
        <f>C549</f>
        <v>95000</v>
      </c>
      <c r="D347" s="5">
        <f>D549</f>
        <v>95000</v>
      </c>
      <c r="E347" s="5">
        <f>E549</f>
        <v>67100</v>
      </c>
      <c r="F347" s="24">
        <f t="shared" si="39"/>
        <v>0.7063157894736842</v>
      </c>
    </row>
    <row r="348" spans="1:6" ht="12.75">
      <c r="A348" s="7" t="s">
        <v>238</v>
      </c>
      <c r="B348" s="4" t="s">
        <v>239</v>
      </c>
      <c r="C348" s="5">
        <f>C550</f>
        <v>250000</v>
      </c>
      <c r="D348" s="5">
        <f>D550</f>
        <v>190000</v>
      </c>
      <c r="E348" s="5">
        <f>E550</f>
        <v>164548</v>
      </c>
      <c r="F348" s="24">
        <f t="shared" si="39"/>
        <v>0.866042105263158</v>
      </c>
    </row>
    <row r="349" spans="1:6" ht="26.25">
      <c r="A349" s="7" t="s">
        <v>82</v>
      </c>
      <c r="B349" s="4" t="s">
        <v>83</v>
      </c>
      <c r="C349" s="5">
        <f>C350</f>
        <v>2230000</v>
      </c>
      <c r="D349" s="5">
        <f>D350</f>
        <v>2230000</v>
      </c>
      <c r="E349" s="5">
        <f>E350</f>
        <v>1407096</v>
      </c>
      <c r="F349" s="24">
        <f t="shared" si="39"/>
        <v>0.6309847533632287</v>
      </c>
    </row>
    <row r="350" spans="1:6" ht="12.75">
      <c r="A350" s="7" t="s">
        <v>256</v>
      </c>
      <c r="B350" s="4" t="s">
        <v>257</v>
      </c>
      <c r="C350" s="5">
        <f>C552</f>
        <v>2230000</v>
      </c>
      <c r="D350" s="5">
        <f>D552</f>
        <v>2230000</v>
      </c>
      <c r="E350" s="5">
        <f>E552</f>
        <v>1407096</v>
      </c>
      <c r="F350" s="24">
        <f t="shared" si="39"/>
        <v>0.6309847533632287</v>
      </c>
    </row>
    <row r="351" spans="1:6" ht="27">
      <c r="A351" s="7" t="s">
        <v>374</v>
      </c>
      <c r="B351" s="4" t="s">
        <v>376</v>
      </c>
      <c r="C351" s="5">
        <f>C352</f>
        <v>0</v>
      </c>
      <c r="D351" s="5">
        <f>D352</f>
        <v>0</v>
      </c>
      <c r="E351" s="5">
        <f>E352</f>
        <v>-21</v>
      </c>
      <c r="F351" s="24"/>
    </row>
    <row r="352" spans="1:6" ht="14.25">
      <c r="A352" s="7" t="s">
        <v>375</v>
      </c>
      <c r="B352" s="21">
        <v>8501</v>
      </c>
      <c r="C352" s="5">
        <f>C554</f>
        <v>0</v>
      </c>
      <c r="D352" s="5">
        <f>D554</f>
        <v>0</v>
      </c>
      <c r="E352" s="5">
        <f>E554</f>
        <v>-21</v>
      </c>
      <c r="F352" s="24"/>
    </row>
    <row r="353" spans="1:6" ht="12.75">
      <c r="A353" s="7" t="s">
        <v>274</v>
      </c>
      <c r="B353" s="4" t="s">
        <v>89</v>
      </c>
      <c r="C353" s="5">
        <f aca="true" t="shared" si="42" ref="C353:E356">C354</f>
        <v>0</v>
      </c>
      <c r="D353" s="5">
        <f t="shared" si="42"/>
        <v>0</v>
      </c>
      <c r="E353" s="5">
        <f t="shared" si="42"/>
        <v>0</v>
      </c>
      <c r="F353" s="24"/>
    </row>
    <row r="354" spans="1:6" ht="12.75">
      <c r="A354" s="7" t="s">
        <v>98</v>
      </c>
      <c r="B354" s="4" t="s">
        <v>99</v>
      </c>
      <c r="C354" s="5">
        <f t="shared" si="42"/>
        <v>0</v>
      </c>
      <c r="D354" s="5">
        <f t="shared" si="42"/>
        <v>0</v>
      </c>
      <c r="E354" s="5">
        <f t="shared" si="42"/>
        <v>0</v>
      </c>
      <c r="F354" s="24"/>
    </row>
    <row r="355" spans="1:6" ht="12.75">
      <c r="A355" s="7" t="s">
        <v>100</v>
      </c>
      <c r="B355" s="4" t="s">
        <v>101</v>
      </c>
      <c r="C355" s="5">
        <f t="shared" si="42"/>
        <v>0</v>
      </c>
      <c r="D355" s="5">
        <f t="shared" si="42"/>
        <v>0</v>
      </c>
      <c r="E355" s="5">
        <f t="shared" si="42"/>
        <v>0</v>
      </c>
      <c r="F355" s="24"/>
    </row>
    <row r="356" spans="1:6" ht="12.75">
      <c r="A356" s="7" t="s">
        <v>102</v>
      </c>
      <c r="B356" s="4" t="s">
        <v>103</v>
      </c>
      <c r="C356" s="5">
        <f t="shared" si="42"/>
        <v>0</v>
      </c>
      <c r="D356" s="5">
        <f t="shared" si="42"/>
        <v>0</v>
      </c>
      <c r="E356" s="5">
        <f t="shared" si="42"/>
        <v>0</v>
      </c>
      <c r="F356" s="24"/>
    </row>
    <row r="357" spans="1:6" ht="12.75">
      <c r="A357" s="7" t="s">
        <v>110</v>
      </c>
      <c r="B357" s="4" t="s">
        <v>111</v>
      </c>
      <c r="C357" s="5">
        <f>C730</f>
        <v>0</v>
      </c>
      <c r="D357" s="5">
        <f>D730</f>
        <v>0</v>
      </c>
      <c r="E357" s="5">
        <f>E730</f>
        <v>0</v>
      </c>
      <c r="F357" s="24"/>
    </row>
    <row r="358" spans="1:6" ht="26.25">
      <c r="A358" s="7" t="s">
        <v>337</v>
      </c>
      <c r="B358" s="4" t="s">
        <v>141</v>
      </c>
      <c r="C358" s="5">
        <f>C364+C368+C372+C377+C382+C391+C395+C398+C403+C408+C414</f>
        <v>761324000</v>
      </c>
      <c r="D358" s="5">
        <f>D364+D368+D372+D377+D382+D391+D395+D398+D403+D408+D414</f>
        <v>598501000</v>
      </c>
      <c r="E358" s="5">
        <f>E364+E368+E372+E377+E382+E391+E395+E398+E403+E408+E414</f>
        <v>540389307</v>
      </c>
      <c r="F358" s="24">
        <f t="shared" si="39"/>
        <v>0.9029046016631551</v>
      </c>
    </row>
    <row r="359" spans="1:6" ht="12.75">
      <c r="A359" s="7" t="s">
        <v>338</v>
      </c>
      <c r="B359" s="4" t="s">
        <v>143</v>
      </c>
      <c r="C359" s="5">
        <f>C360-C368</f>
        <v>435278000</v>
      </c>
      <c r="D359" s="5">
        <f>D360-D368</f>
        <v>345965000</v>
      </c>
      <c r="E359" s="5">
        <f>E360-E368</f>
        <v>288454584</v>
      </c>
      <c r="F359" s="24">
        <f t="shared" si="39"/>
        <v>0.8337681094908445</v>
      </c>
    </row>
    <row r="360" spans="1:6" ht="12.75">
      <c r="A360" s="7" t="s">
        <v>144</v>
      </c>
      <c r="B360" s="4" t="s">
        <v>5</v>
      </c>
      <c r="C360" s="5">
        <f>C361+C375</f>
        <v>610791000</v>
      </c>
      <c r="D360" s="5">
        <f>D361+D375</f>
        <v>482500000</v>
      </c>
      <c r="E360" s="5">
        <f>E361+E375</f>
        <v>417648584</v>
      </c>
      <c r="F360" s="24">
        <f t="shared" si="39"/>
        <v>0.8655929202072539</v>
      </c>
    </row>
    <row r="361" spans="1:6" ht="12.75">
      <c r="A361" s="7" t="s">
        <v>145</v>
      </c>
      <c r="B361" s="4" t="s">
        <v>146</v>
      </c>
      <c r="C361" s="5">
        <f>C362+C367</f>
        <v>286884000</v>
      </c>
      <c r="D361" s="5">
        <f>D362+D367</f>
        <v>221901000</v>
      </c>
      <c r="E361" s="5">
        <f>E362+E367</f>
        <v>213736232</v>
      </c>
      <c r="F361" s="24">
        <f t="shared" si="39"/>
        <v>0.9632053573440408</v>
      </c>
    </row>
    <row r="362" spans="1:6" ht="26.25">
      <c r="A362" s="7" t="s">
        <v>147</v>
      </c>
      <c r="B362" s="4" t="s">
        <v>148</v>
      </c>
      <c r="C362" s="5">
        <f aca="true" t="shared" si="43" ref="C362:E363">C363</f>
        <v>110271000</v>
      </c>
      <c r="D362" s="5">
        <f t="shared" si="43"/>
        <v>84596000</v>
      </c>
      <c r="E362" s="5">
        <f t="shared" si="43"/>
        <v>83355157</v>
      </c>
      <c r="F362" s="24">
        <f t="shared" si="39"/>
        <v>0.9853321315428626</v>
      </c>
    </row>
    <row r="363" spans="1:6" ht="26.25">
      <c r="A363" s="7" t="s">
        <v>149</v>
      </c>
      <c r="B363" s="4" t="s">
        <v>150</v>
      </c>
      <c r="C363" s="5">
        <f t="shared" si="43"/>
        <v>110271000</v>
      </c>
      <c r="D363" s="5">
        <f t="shared" si="43"/>
        <v>84596000</v>
      </c>
      <c r="E363" s="5">
        <f t="shared" si="43"/>
        <v>83355157</v>
      </c>
      <c r="F363" s="24">
        <f t="shared" si="39"/>
        <v>0.9853321315428626</v>
      </c>
    </row>
    <row r="364" spans="1:6" ht="12.75">
      <c r="A364" s="7" t="s">
        <v>151</v>
      </c>
      <c r="B364" s="4" t="s">
        <v>152</v>
      </c>
      <c r="C364" s="5">
        <f>C365+C366</f>
        <v>110271000</v>
      </c>
      <c r="D364" s="5">
        <f>D365+D366</f>
        <v>84596000</v>
      </c>
      <c r="E364" s="5">
        <f>E365+E366</f>
        <v>83355157</v>
      </c>
      <c r="F364" s="24">
        <f t="shared" si="39"/>
        <v>0.9853321315428626</v>
      </c>
    </row>
    <row r="365" spans="1:6" ht="12.75">
      <c r="A365" s="7" t="s">
        <v>153</v>
      </c>
      <c r="B365" s="4" t="s">
        <v>154</v>
      </c>
      <c r="C365" s="5">
        <f>'Anexa nr.1-1'!C322</f>
        <v>96728000</v>
      </c>
      <c r="D365" s="5">
        <f>'Anexa nr.1-1'!D322</f>
        <v>75194000</v>
      </c>
      <c r="E365" s="5">
        <f>'Anexa nr.1-1'!E322</f>
        <v>73118775</v>
      </c>
      <c r="F365" s="24">
        <f t="shared" si="39"/>
        <v>0.9724017208819853</v>
      </c>
    </row>
    <row r="366" spans="1:6" ht="26.25">
      <c r="A366" s="7" t="s">
        <v>155</v>
      </c>
      <c r="B366" s="4" t="s">
        <v>156</v>
      </c>
      <c r="C366" s="5">
        <f>'Anexa nr.1-1'!C323</f>
        <v>13543000</v>
      </c>
      <c r="D366" s="5">
        <f>'Anexa nr.1-1'!D323</f>
        <v>9402000</v>
      </c>
      <c r="E366" s="5">
        <f>'Anexa nr.1-1'!E323</f>
        <v>10236382</v>
      </c>
      <c r="F366" s="24">
        <f t="shared" si="39"/>
        <v>1.0887451606041267</v>
      </c>
    </row>
    <row r="367" spans="1:6" ht="26.25">
      <c r="A367" s="7" t="s">
        <v>157</v>
      </c>
      <c r="B367" s="4" t="s">
        <v>158</v>
      </c>
      <c r="C367" s="5">
        <f>C368+C372</f>
        <v>176613000</v>
      </c>
      <c r="D367" s="5">
        <f>D368+D372</f>
        <v>137305000</v>
      </c>
      <c r="E367" s="5">
        <f>E368+E372</f>
        <v>130381075</v>
      </c>
      <c r="F367" s="24">
        <f t="shared" si="39"/>
        <v>0.9495726666909435</v>
      </c>
    </row>
    <row r="368" spans="1:6" ht="26.25">
      <c r="A368" s="7" t="s">
        <v>159</v>
      </c>
      <c r="B368" s="4" t="s">
        <v>160</v>
      </c>
      <c r="C368" s="5">
        <f>C369+C370+C371</f>
        <v>175513000</v>
      </c>
      <c r="D368" s="5">
        <f>D369+D370+D371</f>
        <v>136535000</v>
      </c>
      <c r="E368" s="5">
        <f>E369+E370+E371</f>
        <v>129194000</v>
      </c>
      <c r="F368" s="24">
        <f t="shared" si="39"/>
        <v>0.9462335664847841</v>
      </c>
    </row>
    <row r="369" spans="1:6" ht="26.25">
      <c r="A369" s="7" t="s">
        <v>161</v>
      </c>
      <c r="B369" s="4" t="s">
        <v>162</v>
      </c>
      <c r="C369" s="5">
        <f>'Anexa nr.1-1'!C326</f>
        <v>102632000</v>
      </c>
      <c r="D369" s="5">
        <f>'Anexa nr.1-1'!D326</f>
        <v>76286000</v>
      </c>
      <c r="E369" s="5">
        <f>'Anexa nr.1-1'!E326</f>
        <v>76141000</v>
      </c>
      <c r="F369" s="24">
        <f t="shared" si="39"/>
        <v>0.9980992580552133</v>
      </c>
    </row>
    <row r="370" spans="1:6" ht="12.75">
      <c r="A370" s="7" t="s">
        <v>163</v>
      </c>
      <c r="B370" s="4" t="s">
        <v>164</v>
      </c>
      <c r="C370" s="5">
        <f>'Anexa nr.1-1'!C327</f>
        <v>16461000</v>
      </c>
      <c r="D370" s="5">
        <f>'Anexa nr.1-1'!D327</f>
        <v>15633000</v>
      </c>
      <c r="E370" s="5">
        <f>'Anexa nr.1-1'!E327</f>
        <v>8437000</v>
      </c>
      <c r="F370" s="24">
        <f t="shared" si="39"/>
        <v>0.5396916778609352</v>
      </c>
    </row>
    <row r="371" spans="1:6" ht="26.25">
      <c r="A371" s="7" t="s">
        <v>165</v>
      </c>
      <c r="B371" s="4" t="s">
        <v>166</v>
      </c>
      <c r="C371" s="5">
        <f>'Anexa nr.1-1'!C328</f>
        <v>56420000</v>
      </c>
      <c r="D371" s="5">
        <f>'Anexa nr.1-1'!D328</f>
        <v>44616000</v>
      </c>
      <c r="E371" s="5">
        <f>'Anexa nr.1-1'!E328</f>
        <v>44616000</v>
      </c>
      <c r="F371" s="24">
        <f t="shared" si="39"/>
        <v>1</v>
      </c>
    </row>
    <row r="372" spans="1:6" ht="26.25">
      <c r="A372" s="7" t="s">
        <v>167</v>
      </c>
      <c r="B372" s="4" t="s">
        <v>168</v>
      </c>
      <c r="C372" s="5">
        <f>C373+C374</f>
        <v>1100000</v>
      </c>
      <c r="D372" s="5">
        <f>D373+D374</f>
        <v>770000</v>
      </c>
      <c r="E372" s="5">
        <f>E373+E374</f>
        <v>1187075</v>
      </c>
      <c r="F372" s="24">
        <f t="shared" si="39"/>
        <v>1.5416558441558441</v>
      </c>
    </row>
    <row r="373" spans="1:6" ht="12.75">
      <c r="A373" s="7" t="s">
        <v>169</v>
      </c>
      <c r="B373" s="4" t="s">
        <v>170</v>
      </c>
      <c r="C373" s="5">
        <f>'Anexa nr.1-1'!C330</f>
        <v>100000</v>
      </c>
      <c r="D373" s="5">
        <f>'Anexa nr.1-1'!D330</f>
        <v>70000</v>
      </c>
      <c r="E373" s="5">
        <f>'Anexa nr.1-1'!E330</f>
        <v>115434</v>
      </c>
      <c r="F373" s="24">
        <f t="shared" si="39"/>
        <v>1.6490571428571428</v>
      </c>
    </row>
    <row r="374" spans="1:6" ht="26.25">
      <c r="A374" s="7" t="s">
        <v>171</v>
      </c>
      <c r="B374" s="4" t="s">
        <v>172</v>
      </c>
      <c r="C374" s="5">
        <f>'Anexa nr.1-1'!C331</f>
        <v>1000000</v>
      </c>
      <c r="D374" s="5">
        <f>'Anexa nr.1-1'!D331</f>
        <v>700000</v>
      </c>
      <c r="E374" s="5">
        <f>'Anexa nr.1-1'!E331</f>
        <v>1071641</v>
      </c>
      <c r="F374" s="24">
        <f t="shared" si="39"/>
        <v>1.5309157142857144</v>
      </c>
    </row>
    <row r="375" spans="1:6" ht="12.75">
      <c r="A375" s="7" t="s">
        <v>173</v>
      </c>
      <c r="B375" s="4" t="s">
        <v>7</v>
      </c>
      <c r="C375" s="5">
        <f>C376+C381</f>
        <v>323907000</v>
      </c>
      <c r="D375" s="5">
        <f>D376+D381</f>
        <v>260599000</v>
      </c>
      <c r="E375" s="5">
        <f>E376+E381</f>
        <v>203912352</v>
      </c>
      <c r="F375" s="24">
        <f t="shared" si="39"/>
        <v>0.7824755735824005</v>
      </c>
    </row>
    <row r="376" spans="1:6" ht="12.75">
      <c r="A376" s="7" t="s">
        <v>174</v>
      </c>
      <c r="B376" s="4" t="s">
        <v>9</v>
      </c>
      <c r="C376" s="5">
        <f aca="true" t="shared" si="44" ref="C376:E378">C377</f>
        <v>800000</v>
      </c>
      <c r="D376" s="5">
        <f t="shared" si="44"/>
        <v>600000</v>
      </c>
      <c r="E376" s="5">
        <f t="shared" si="44"/>
        <v>874983</v>
      </c>
      <c r="F376" s="24">
        <f t="shared" si="39"/>
        <v>1.458305</v>
      </c>
    </row>
    <row r="377" spans="1:6" ht="12.75">
      <c r="A377" s="7" t="s">
        <v>175</v>
      </c>
      <c r="B377" s="4" t="s">
        <v>176</v>
      </c>
      <c r="C377" s="5">
        <f>C378+C380</f>
        <v>800000</v>
      </c>
      <c r="D377" s="5">
        <f>D378+D380</f>
        <v>600000</v>
      </c>
      <c r="E377" s="5">
        <f>E378+E380</f>
        <v>874983</v>
      </c>
      <c r="F377" s="24">
        <f t="shared" si="39"/>
        <v>1.458305</v>
      </c>
    </row>
    <row r="378" spans="1:6" ht="12.75">
      <c r="A378" s="7" t="s">
        <v>177</v>
      </c>
      <c r="B378" s="4" t="s">
        <v>178</v>
      </c>
      <c r="C378" s="5">
        <f t="shared" si="44"/>
        <v>800000</v>
      </c>
      <c r="D378" s="5">
        <f t="shared" si="44"/>
        <v>600000</v>
      </c>
      <c r="E378" s="5">
        <f t="shared" si="44"/>
        <v>874983</v>
      </c>
      <c r="F378" s="24">
        <f t="shared" si="39"/>
        <v>1.458305</v>
      </c>
    </row>
    <row r="379" spans="1:6" ht="12.75">
      <c r="A379" s="7" t="s">
        <v>14</v>
      </c>
      <c r="B379" s="4" t="s">
        <v>179</v>
      </c>
      <c r="C379" s="5">
        <f>'Anexa nr.1-1'!C336+'Anexa nr.1-2'!C121</f>
        <v>800000</v>
      </c>
      <c r="D379" s="5">
        <f>'Anexa nr.1-1'!D336+'Anexa nr.1-2'!D121</f>
        <v>600000</v>
      </c>
      <c r="E379" s="5">
        <f>'Anexa nr.1-1'!E336+'Anexa nr.1-2'!E121</f>
        <v>874983</v>
      </c>
      <c r="F379" s="24">
        <f t="shared" si="39"/>
        <v>1.458305</v>
      </c>
    </row>
    <row r="380" spans="1:6" ht="14.25">
      <c r="A380" s="7" t="s">
        <v>445</v>
      </c>
      <c r="B380" s="4" t="s">
        <v>446</v>
      </c>
      <c r="C380" s="5">
        <f>'Anexa nr.1-2'!C122</f>
        <v>0</v>
      </c>
      <c r="D380" s="5">
        <f>'Anexa nr.1-2'!D122</f>
        <v>0</v>
      </c>
      <c r="E380" s="5">
        <f>'Anexa nr.1-2'!E122</f>
        <v>0</v>
      </c>
      <c r="F380" s="24"/>
    </row>
    <row r="381" spans="1:6" ht="26.25">
      <c r="A381" s="7" t="s">
        <v>180</v>
      </c>
      <c r="B381" s="4" t="s">
        <v>17</v>
      </c>
      <c r="C381" s="5">
        <f>C382+C391+C395+C398</f>
        <v>323107000</v>
      </c>
      <c r="D381" s="5">
        <f>D382+D391+D395+D398</f>
        <v>259999000</v>
      </c>
      <c r="E381" s="5">
        <f>E382+E391+E395+E398</f>
        <v>203037369</v>
      </c>
      <c r="F381" s="24">
        <f t="shared" si="39"/>
        <v>0.7809159612152354</v>
      </c>
    </row>
    <row r="382" spans="1:6" ht="39">
      <c r="A382" s="7" t="s">
        <v>339</v>
      </c>
      <c r="B382" s="4" t="s">
        <v>182</v>
      </c>
      <c r="C382" s="5">
        <f>C383+C385+C386+C387+C389+C390+C384+C388</f>
        <v>279245000</v>
      </c>
      <c r="D382" s="5">
        <f>D383+D385+D386+D387+D389+D390+D384+D388</f>
        <v>230396000</v>
      </c>
      <c r="E382" s="5">
        <f>E383+E385+E386+E387+E389+E390+E384+E388</f>
        <v>198296327</v>
      </c>
      <c r="F382" s="24">
        <f t="shared" si="39"/>
        <v>0.8606760837861769</v>
      </c>
    </row>
    <row r="383" spans="1:6" ht="14.25">
      <c r="A383" s="7" t="s">
        <v>20</v>
      </c>
      <c r="B383" s="4" t="s">
        <v>21</v>
      </c>
      <c r="C383" s="5">
        <f>'Anexa nr.1-2'!C125</f>
        <v>2251000</v>
      </c>
      <c r="D383" s="5">
        <f>'Anexa nr.1-2'!D125</f>
        <v>1799000</v>
      </c>
      <c r="E383" s="5">
        <f>'Anexa nr.1-2'!E125</f>
        <v>1669173</v>
      </c>
      <c r="F383" s="24">
        <f t="shared" si="39"/>
        <v>0.927833796553641</v>
      </c>
    </row>
    <row r="384" spans="1:6" ht="27">
      <c r="A384" s="7" t="s">
        <v>372</v>
      </c>
      <c r="B384" s="4" t="s">
        <v>373</v>
      </c>
      <c r="C384" s="5">
        <f>'Anexa nr.1-2'!C126</f>
        <v>0</v>
      </c>
      <c r="D384" s="5">
        <f>'Anexa nr.1-2'!D126</f>
        <v>0</v>
      </c>
      <c r="E384" s="5">
        <f>'Anexa nr.1-2'!E126</f>
        <v>0</v>
      </c>
      <c r="F384" s="24"/>
    </row>
    <row r="385" spans="1:6" ht="12.75">
      <c r="A385" s="7" t="s">
        <v>340</v>
      </c>
      <c r="B385" s="4" t="s">
        <v>184</v>
      </c>
      <c r="C385" s="5">
        <f>'Anexa nr.1-1'!C340</f>
        <v>1164000</v>
      </c>
      <c r="D385" s="5">
        <f>'Anexa nr.1-1'!D340</f>
        <v>1164000</v>
      </c>
      <c r="E385" s="5">
        <f>'Anexa nr.1-1'!E340</f>
        <v>2094913</v>
      </c>
      <c r="F385" s="24">
        <f t="shared" si="39"/>
        <v>1.7997534364261167</v>
      </c>
    </row>
    <row r="386" spans="1:6" ht="14.25">
      <c r="A386" s="7" t="s">
        <v>22</v>
      </c>
      <c r="B386" s="4" t="s">
        <v>23</v>
      </c>
      <c r="C386" s="5">
        <f>'Anexa nr.1-2'!C127</f>
        <v>63000</v>
      </c>
      <c r="D386" s="5">
        <f>'Anexa nr.1-2'!D127</f>
        <v>43000</v>
      </c>
      <c r="E386" s="5">
        <f>'Anexa nr.1-2'!E127</f>
        <v>5942</v>
      </c>
      <c r="F386" s="24">
        <f t="shared" si="39"/>
        <v>0.1381860465116279</v>
      </c>
    </row>
    <row r="387" spans="1:6" ht="27">
      <c r="A387" s="7" t="s">
        <v>24</v>
      </c>
      <c r="B387" s="4" t="s">
        <v>25</v>
      </c>
      <c r="C387" s="5">
        <f>'Anexa nr.1-2'!C128</f>
        <v>196983000</v>
      </c>
      <c r="D387" s="5">
        <f>'Anexa nr.1-2'!D128</f>
        <v>166264000</v>
      </c>
      <c r="E387" s="5">
        <f>'Anexa nr.1-2'!E128</f>
        <v>140405364</v>
      </c>
      <c r="F387" s="24">
        <f t="shared" si="39"/>
        <v>0.8444724293894048</v>
      </c>
    </row>
    <row r="388" spans="1:6" ht="26.25">
      <c r="A388" s="7" t="s">
        <v>415</v>
      </c>
      <c r="B388" s="21">
        <v>330228</v>
      </c>
      <c r="C388" s="5">
        <f>'Anexa nr.1-1'!C339</f>
        <v>2800000</v>
      </c>
      <c r="D388" s="5">
        <f>'Anexa nr.1-1'!D339</f>
        <v>2100000</v>
      </c>
      <c r="E388" s="5">
        <f>'Anexa nr.1-1'!E339</f>
        <v>1163558</v>
      </c>
      <c r="F388" s="24">
        <f t="shared" si="39"/>
        <v>0.5540752380952381</v>
      </c>
    </row>
    <row r="389" spans="1:6" ht="27">
      <c r="A389" s="7" t="s">
        <v>26</v>
      </c>
      <c r="B389" s="4" t="s">
        <v>27</v>
      </c>
      <c r="C389" s="5">
        <f>'Anexa nr.1-2'!C129</f>
        <v>74172000</v>
      </c>
      <c r="D389" s="5">
        <f>'Anexa nr.1-2'!D129</f>
        <v>57624000</v>
      </c>
      <c r="E389" s="5">
        <f>'Anexa nr.1-2'!E129</f>
        <v>51852308</v>
      </c>
      <c r="F389" s="24">
        <f t="shared" si="39"/>
        <v>0.8998387477439955</v>
      </c>
    </row>
    <row r="390" spans="1:6" ht="14.25">
      <c r="A390" s="7" t="s">
        <v>28</v>
      </c>
      <c r="B390" s="4" t="s">
        <v>29</v>
      </c>
      <c r="C390" s="5">
        <f>'Anexa nr.1-2'!C130</f>
        <v>1812000</v>
      </c>
      <c r="D390" s="5">
        <f>'Anexa nr.1-2'!D130</f>
        <v>1402000</v>
      </c>
      <c r="E390" s="5">
        <f>'Anexa nr.1-2'!E130</f>
        <v>1105069</v>
      </c>
      <c r="F390" s="24">
        <f t="shared" si="39"/>
        <v>0.7882089871611982</v>
      </c>
    </row>
    <row r="391" spans="1:6" ht="12.75">
      <c r="A391" s="7" t="s">
        <v>185</v>
      </c>
      <c r="B391" s="4" t="s">
        <v>186</v>
      </c>
      <c r="C391" s="5">
        <f>C392+C394</f>
        <v>100000</v>
      </c>
      <c r="D391" s="5">
        <f>D392+D394</f>
        <v>70000</v>
      </c>
      <c r="E391" s="5">
        <f>E392+E394</f>
        <v>120835</v>
      </c>
      <c r="F391" s="24">
        <f t="shared" si="39"/>
        <v>1.7262142857142857</v>
      </c>
    </row>
    <row r="392" spans="1:6" ht="26.25">
      <c r="A392" s="7" t="s">
        <v>187</v>
      </c>
      <c r="B392" s="4" t="s">
        <v>188</v>
      </c>
      <c r="C392" s="5">
        <f>C393</f>
        <v>100000</v>
      </c>
      <c r="D392" s="5">
        <f>D393</f>
        <v>70000</v>
      </c>
      <c r="E392" s="5">
        <f>E393</f>
        <v>120835</v>
      </c>
      <c r="F392" s="24">
        <f t="shared" si="39"/>
        <v>1.7262142857142857</v>
      </c>
    </row>
    <row r="393" spans="1:6" ht="26.25">
      <c r="A393" s="7" t="s">
        <v>189</v>
      </c>
      <c r="B393" s="4" t="s">
        <v>190</v>
      </c>
      <c r="C393" s="5">
        <f>'Anexa nr.1-1'!C343</f>
        <v>100000</v>
      </c>
      <c r="D393" s="5">
        <f>'Anexa nr.1-1'!D343</f>
        <v>70000</v>
      </c>
      <c r="E393" s="5">
        <f>'Anexa nr.1-1'!E343</f>
        <v>120835</v>
      </c>
      <c r="F393" s="24">
        <f aca="true" t="shared" si="45" ref="F393:F456">E393/D393</f>
        <v>1.7262142857142857</v>
      </c>
    </row>
    <row r="394" spans="1:6" ht="14.25">
      <c r="A394" s="7" t="s">
        <v>423</v>
      </c>
      <c r="B394" s="4" t="s">
        <v>425</v>
      </c>
      <c r="C394" s="5">
        <f>'Anexa nr.1-2'!C132</f>
        <v>0</v>
      </c>
      <c r="D394" s="5">
        <f>'Anexa nr.1-2'!D132</f>
        <v>0</v>
      </c>
      <c r="E394" s="5">
        <f>'Anexa nr.1-2'!E132</f>
        <v>0</v>
      </c>
      <c r="F394" s="24"/>
    </row>
    <row r="395" spans="1:6" ht="26.25">
      <c r="A395" s="7" t="s">
        <v>341</v>
      </c>
      <c r="B395" s="4" t="s">
        <v>192</v>
      </c>
      <c r="C395" s="5">
        <f>C397+C396</f>
        <v>59289000</v>
      </c>
      <c r="D395" s="5">
        <f>D397+D396</f>
        <v>38001000</v>
      </c>
      <c r="E395" s="5">
        <f>E397+E396</f>
        <v>6195600</v>
      </c>
      <c r="F395" s="24">
        <f t="shared" si="45"/>
        <v>0.1630378147943475</v>
      </c>
    </row>
    <row r="396" spans="1:6" ht="12.75">
      <c r="A396" s="7" t="s">
        <v>413</v>
      </c>
      <c r="B396" s="4" t="s">
        <v>414</v>
      </c>
      <c r="C396" s="5">
        <f>'Anexa nr.1-1'!C345</f>
        <v>59209000</v>
      </c>
      <c r="D396" s="5">
        <f>'Anexa nr.1-1'!D345</f>
        <v>37941000</v>
      </c>
      <c r="E396" s="5">
        <f>'Anexa nr.1-1'!E345</f>
        <v>6095672</v>
      </c>
      <c r="F396" s="24">
        <f t="shared" si="45"/>
        <v>0.1606618697451306</v>
      </c>
    </row>
    <row r="397" spans="1:6" ht="12.75">
      <c r="A397" s="7" t="s">
        <v>193</v>
      </c>
      <c r="B397" s="4" t="s">
        <v>194</v>
      </c>
      <c r="C397" s="5">
        <f>'Anexa nr.1-1'!C346+'Anexa nr.1-2'!C134</f>
        <v>80000</v>
      </c>
      <c r="D397" s="5">
        <f>'Anexa nr.1-1'!D346+'Anexa nr.1-2'!D134</f>
        <v>60000</v>
      </c>
      <c r="E397" s="5">
        <f>'Anexa nr.1-1'!E346+'Anexa nr.1-2'!E134</f>
        <v>99928</v>
      </c>
      <c r="F397" s="24">
        <f t="shared" si="45"/>
        <v>1.6654666666666667</v>
      </c>
    </row>
    <row r="398" spans="1:6" ht="27">
      <c r="A398" s="7" t="s">
        <v>126</v>
      </c>
      <c r="B398" s="4" t="s">
        <v>31</v>
      </c>
      <c r="C398" s="5">
        <f>C399+C400+C401</f>
        <v>-15527000</v>
      </c>
      <c r="D398" s="5">
        <f>D399+D400+D401</f>
        <v>-8468000</v>
      </c>
      <c r="E398" s="5">
        <f>E399+E400+E401</f>
        <v>-1575393</v>
      </c>
      <c r="F398" s="24">
        <f t="shared" si="45"/>
        <v>0.1860407416154936</v>
      </c>
    </row>
    <row r="399" spans="1:6" ht="14.25">
      <c r="A399" s="7" t="s">
        <v>32</v>
      </c>
      <c r="B399" s="4" t="s">
        <v>33</v>
      </c>
      <c r="C399" s="5">
        <f>'Anexa nr.1-2'!C136</f>
        <v>15000</v>
      </c>
      <c r="D399" s="5">
        <f>'Anexa nr.1-2'!D136</f>
        <v>15000</v>
      </c>
      <c r="E399" s="5">
        <f>'Anexa nr.1-2'!E136</f>
        <v>16200</v>
      </c>
      <c r="F399" s="24">
        <f t="shared" si="45"/>
        <v>1.08</v>
      </c>
    </row>
    <row r="400" spans="1:6" ht="27">
      <c r="A400" s="7" t="s">
        <v>127</v>
      </c>
      <c r="B400" s="4" t="s">
        <v>35</v>
      </c>
      <c r="C400" s="5">
        <f>'Anexa nr.1-2'!C137+'Anexa nr.1-1'!C348</f>
        <v>-15567000</v>
      </c>
      <c r="D400" s="5">
        <f>'Anexa nr.1-2'!D137+'Anexa nr.1-1'!D348</f>
        <v>-8508000</v>
      </c>
      <c r="E400" s="5">
        <f>'Anexa nr.1-2'!E137+'Anexa nr.1-1'!E348</f>
        <v>-1598691</v>
      </c>
      <c r="F400" s="24">
        <f t="shared" si="45"/>
        <v>0.18790444287729197</v>
      </c>
    </row>
    <row r="401" spans="1:6" ht="14.25">
      <c r="A401" s="7" t="s">
        <v>38</v>
      </c>
      <c r="B401" s="4" t="s">
        <v>39</v>
      </c>
      <c r="C401" s="5">
        <f>'Anexa nr.1-2'!C138</f>
        <v>25000</v>
      </c>
      <c r="D401" s="5">
        <f>'Anexa nr.1-2'!D138</f>
        <v>25000</v>
      </c>
      <c r="E401" s="5">
        <f>'Anexa nr.1-2'!E138</f>
        <v>7098</v>
      </c>
      <c r="F401" s="24">
        <f t="shared" si="45"/>
        <v>0.28392</v>
      </c>
    </row>
    <row r="402" spans="1:6" ht="14.25">
      <c r="A402" s="7" t="s">
        <v>377</v>
      </c>
      <c r="B402" s="22" t="s">
        <v>378</v>
      </c>
      <c r="C402" s="5">
        <f>C403</f>
        <v>0</v>
      </c>
      <c r="D402" s="5">
        <f>D403</f>
        <v>0</v>
      </c>
      <c r="E402" s="5">
        <f>E403</f>
        <v>9473074</v>
      </c>
      <c r="F402" s="24"/>
    </row>
    <row r="403" spans="1:6" ht="14.25">
      <c r="A403" s="7" t="s">
        <v>379</v>
      </c>
      <c r="B403" s="22" t="s">
        <v>381</v>
      </c>
      <c r="C403" s="5">
        <f>C405+C404</f>
        <v>0</v>
      </c>
      <c r="D403" s="5">
        <f>D405+D404</f>
        <v>0</v>
      </c>
      <c r="E403" s="5">
        <f>E405+E404</f>
        <v>9473074</v>
      </c>
      <c r="F403" s="24"/>
    </row>
    <row r="404" spans="1:6" ht="27">
      <c r="A404" s="7" t="s">
        <v>391</v>
      </c>
      <c r="B404" s="23" t="s">
        <v>392</v>
      </c>
      <c r="C404" s="5">
        <f>'Anexa nr.1-1'!C351</f>
        <v>0</v>
      </c>
      <c r="D404" s="5">
        <f>'Anexa nr.1-1'!D351</f>
        <v>0</v>
      </c>
      <c r="E404" s="5">
        <f>'Anexa nr.1-1'!E351</f>
        <v>5000000</v>
      </c>
      <c r="F404" s="24"/>
    </row>
    <row r="405" spans="1:6" ht="27">
      <c r="A405" s="7" t="s">
        <v>380</v>
      </c>
      <c r="B405" s="22" t="s">
        <v>382</v>
      </c>
      <c r="C405" s="5">
        <f>'Anexa nr.1-2'!C141</f>
        <v>0</v>
      </c>
      <c r="D405" s="5">
        <f>'Anexa nr.1-2'!D141</f>
        <v>0</v>
      </c>
      <c r="E405" s="5">
        <f>'Anexa nr.1-2'!E141</f>
        <v>4473074</v>
      </c>
      <c r="F405" s="24"/>
    </row>
    <row r="406" spans="1:6" ht="12.75">
      <c r="A406" s="7" t="s">
        <v>46</v>
      </c>
      <c r="B406" s="4" t="s">
        <v>47</v>
      </c>
      <c r="C406" s="5">
        <f>C407</f>
        <v>150533000</v>
      </c>
      <c r="D406" s="5">
        <f>D407</f>
        <v>116001000</v>
      </c>
      <c r="E406" s="5">
        <f>E407</f>
        <v>113267649</v>
      </c>
      <c r="F406" s="24">
        <f t="shared" si="45"/>
        <v>0.9764368324410997</v>
      </c>
    </row>
    <row r="407" spans="1:6" ht="26.25">
      <c r="A407" s="7" t="s">
        <v>195</v>
      </c>
      <c r="B407" s="4" t="s">
        <v>49</v>
      </c>
      <c r="C407" s="5">
        <f>C408+C414</f>
        <v>150533000</v>
      </c>
      <c r="D407" s="5">
        <f>D408+D414</f>
        <v>116001000</v>
      </c>
      <c r="E407" s="5">
        <f>E408+E414</f>
        <v>113267649</v>
      </c>
      <c r="F407" s="24">
        <f t="shared" si="45"/>
        <v>0.9764368324410997</v>
      </c>
    </row>
    <row r="408" spans="1:6" ht="39">
      <c r="A408" s="7" t="s">
        <v>342</v>
      </c>
      <c r="B408" s="4" t="s">
        <v>197</v>
      </c>
      <c r="C408" s="5">
        <f>C409+C411+C410+C413+C412</f>
        <v>2019000</v>
      </c>
      <c r="D408" s="5">
        <f>D409+D411+D410+D413+D412</f>
        <v>1235000</v>
      </c>
      <c r="E408" s="5">
        <f>E409+E411+E410+E413+E412</f>
        <v>608653</v>
      </c>
      <c r="F408" s="24">
        <f t="shared" si="45"/>
        <v>0.4928364372469636</v>
      </c>
    </row>
    <row r="409" spans="1:6" ht="12.75">
      <c r="A409" s="7" t="s">
        <v>198</v>
      </c>
      <c r="B409" s="4" t="s">
        <v>199</v>
      </c>
      <c r="C409" s="5">
        <f>'Anexa nr.1-1'!C355</f>
        <v>1834000</v>
      </c>
      <c r="D409" s="5">
        <f>'Anexa nr.1-1'!D355</f>
        <v>1200000</v>
      </c>
      <c r="E409" s="5">
        <f>'Anexa nr.1-1'!E355</f>
        <v>608653</v>
      </c>
      <c r="F409" s="24">
        <f t="shared" si="45"/>
        <v>0.5072108333333334</v>
      </c>
    </row>
    <row r="410" spans="1:6" ht="12.75">
      <c r="A410" s="7" t="s">
        <v>401</v>
      </c>
      <c r="B410" s="4" t="s">
        <v>402</v>
      </c>
      <c r="C410" s="5">
        <f>'Anexa nr.1-1'!C356</f>
        <v>150000</v>
      </c>
      <c r="D410" s="5">
        <f>'Anexa nr.1-1'!D356</f>
        <v>0</v>
      </c>
      <c r="E410" s="5">
        <f>'Anexa nr.1-1'!E356</f>
        <v>0</v>
      </c>
      <c r="F410" s="24"/>
    </row>
    <row r="411" spans="1:6" ht="26.25">
      <c r="A411" s="7" t="s">
        <v>343</v>
      </c>
      <c r="B411" s="4" t="s">
        <v>205</v>
      </c>
      <c r="C411" s="5">
        <f>'Anexa nr.1-1'!C357</f>
        <v>32000</v>
      </c>
      <c r="D411" s="5">
        <f>'Anexa nr.1-1'!D357</f>
        <v>32000</v>
      </c>
      <c r="E411" s="5">
        <f>'Anexa nr.1-1'!E357</f>
        <v>0</v>
      </c>
      <c r="F411" s="24">
        <f t="shared" si="45"/>
        <v>0</v>
      </c>
    </row>
    <row r="412" spans="1:6" ht="26.25">
      <c r="A412" s="7" t="s">
        <v>428</v>
      </c>
      <c r="B412" s="4" t="s">
        <v>429</v>
      </c>
      <c r="C412" s="5">
        <f>'Anexa nr.1-1'!C358</f>
        <v>0</v>
      </c>
      <c r="D412" s="5">
        <f>'Anexa nr.1-1'!D358</f>
        <v>0</v>
      </c>
      <c r="E412" s="5">
        <f>'Anexa nr.1-1'!E358</f>
        <v>0</v>
      </c>
      <c r="F412" s="24"/>
    </row>
    <row r="413" spans="1:6" ht="14.25">
      <c r="A413" s="7" t="s">
        <v>418</v>
      </c>
      <c r="B413" s="4" t="s">
        <v>421</v>
      </c>
      <c r="C413" s="5">
        <f>'Anexa nr.1-2'!C145</f>
        <v>3000</v>
      </c>
      <c r="D413" s="5">
        <f>'Anexa nr.1-2'!D145</f>
        <v>3000</v>
      </c>
      <c r="E413" s="5">
        <f>'Anexa nr.1-2'!E145</f>
        <v>0</v>
      </c>
      <c r="F413" s="24">
        <f t="shared" si="45"/>
        <v>0</v>
      </c>
    </row>
    <row r="414" spans="1:6" ht="27">
      <c r="A414" s="7" t="s">
        <v>128</v>
      </c>
      <c r="B414" s="4" t="s">
        <v>55</v>
      </c>
      <c r="C414" s="5">
        <f>C415+C416+C417+C418</f>
        <v>148514000</v>
      </c>
      <c r="D414" s="5">
        <f>D415+D416+D417+D418</f>
        <v>114766000</v>
      </c>
      <c r="E414" s="5">
        <f>E415+E416+E417+E418</f>
        <v>112658996</v>
      </c>
      <c r="F414" s="24">
        <f t="shared" si="45"/>
        <v>0.9816408692469896</v>
      </c>
    </row>
    <row r="415" spans="1:6" ht="14.25">
      <c r="A415" s="7" t="s">
        <v>56</v>
      </c>
      <c r="B415" s="4" t="s">
        <v>57</v>
      </c>
      <c r="C415" s="5"/>
      <c r="D415" s="5"/>
      <c r="E415" s="5"/>
      <c r="F415" s="24"/>
    </row>
    <row r="416" spans="1:6" ht="27">
      <c r="A416" s="7" t="s">
        <v>58</v>
      </c>
      <c r="B416" s="4" t="s">
        <v>59</v>
      </c>
      <c r="C416" s="5"/>
      <c r="D416" s="5"/>
      <c r="E416" s="5"/>
      <c r="F416" s="24"/>
    </row>
    <row r="417" spans="1:6" ht="27">
      <c r="A417" s="7" t="s">
        <v>70</v>
      </c>
      <c r="B417" s="4" t="s">
        <v>71</v>
      </c>
      <c r="C417" s="5">
        <f>'Anexa nr.1-2'!C149</f>
        <v>148481000</v>
      </c>
      <c r="D417" s="5">
        <f>'Anexa nr.1-2'!D149</f>
        <v>114733000</v>
      </c>
      <c r="E417" s="5">
        <f>'Anexa nr.1-2'!E149</f>
        <v>112658996</v>
      </c>
      <c r="F417" s="24">
        <f t="shared" si="45"/>
        <v>0.9819232130250233</v>
      </c>
    </row>
    <row r="418" spans="1:6" ht="14.25">
      <c r="A418" s="7" t="s">
        <v>418</v>
      </c>
      <c r="B418" s="4" t="s">
        <v>419</v>
      </c>
      <c r="C418" s="5">
        <f>'Anexa nr.1-2'!C150</f>
        <v>33000</v>
      </c>
      <c r="D418" s="5">
        <f>'Anexa nr.1-2'!D150</f>
        <v>33000</v>
      </c>
      <c r="E418" s="5">
        <f>'Anexa nr.1-2'!E150</f>
        <v>0</v>
      </c>
      <c r="F418" s="24">
        <f t="shared" si="45"/>
        <v>0</v>
      </c>
    </row>
    <row r="419" spans="1:6" ht="26.25">
      <c r="A419" s="7" t="s">
        <v>344</v>
      </c>
      <c r="B419" s="4" t="s">
        <v>220</v>
      </c>
      <c r="C419" s="5">
        <f>C421+C429+C442+C450+C454+C465+C478+C496+C516+C526++C529+C544</f>
        <v>761324000</v>
      </c>
      <c r="D419" s="5">
        <f>D421+D429+D442+D450+D454+D465+D478+D496+D516+D526++D529+D544</f>
        <v>598501000</v>
      </c>
      <c r="E419" s="5">
        <f>E421+E429+E442+E450+E454+E465+E478+E496+E516+E526++E529+E544</f>
        <v>492795448</v>
      </c>
      <c r="F419" s="24">
        <f t="shared" si="45"/>
        <v>0.823382831440549</v>
      </c>
    </row>
    <row r="420" spans="1:6" ht="26.25">
      <c r="A420" s="7" t="s">
        <v>302</v>
      </c>
      <c r="B420" s="4" t="s">
        <v>303</v>
      </c>
      <c r="C420" s="5">
        <f>C421+C429+C442</f>
        <v>42006000</v>
      </c>
      <c r="D420" s="5">
        <f>D421+D429+D442</f>
        <v>33513000</v>
      </c>
      <c r="E420" s="5">
        <f>E421+E429+E442</f>
        <v>27178542</v>
      </c>
      <c r="F420" s="24">
        <f t="shared" si="45"/>
        <v>0.8109850505773879</v>
      </c>
    </row>
    <row r="421" spans="1:6" ht="12.75">
      <c r="A421" s="7" t="s">
        <v>304</v>
      </c>
      <c r="B421" s="4" t="s">
        <v>278</v>
      </c>
      <c r="C421" s="5">
        <f>C422</f>
        <v>30450000</v>
      </c>
      <c r="D421" s="5">
        <f>D422</f>
        <v>24207000</v>
      </c>
      <c r="E421" s="5">
        <f>E422</f>
        <v>18390196</v>
      </c>
      <c r="F421" s="24">
        <f t="shared" si="45"/>
        <v>0.7597057049613748</v>
      </c>
    </row>
    <row r="422" spans="1:6" ht="12.75">
      <c r="A422" s="7" t="s">
        <v>221</v>
      </c>
      <c r="B422" s="4" t="s">
        <v>222</v>
      </c>
      <c r="C422" s="5">
        <f>C423+C424+C425+C427</f>
        <v>30450000</v>
      </c>
      <c r="D422" s="5">
        <f>D423+D424+D425+D427</f>
        <v>24207000</v>
      </c>
      <c r="E422" s="5">
        <f>E423+E424+E425+E427</f>
        <v>18390196</v>
      </c>
      <c r="F422" s="24">
        <f t="shared" si="45"/>
        <v>0.7597057049613748</v>
      </c>
    </row>
    <row r="423" spans="1:6" ht="12.75">
      <c r="A423" s="7" t="s">
        <v>78</v>
      </c>
      <c r="B423" s="4" t="s">
        <v>79</v>
      </c>
      <c r="C423" s="5">
        <f>'Anexa nr.1-1'!C363</f>
        <v>21000000</v>
      </c>
      <c r="D423" s="5">
        <f>'Anexa nr.1-1'!D363</f>
        <v>15705000</v>
      </c>
      <c r="E423" s="5">
        <f>'Anexa nr.1-1'!E363</f>
        <v>14921024</v>
      </c>
      <c r="F423" s="24">
        <f t="shared" si="45"/>
        <v>0.9500811206622095</v>
      </c>
    </row>
    <row r="424" spans="1:6" ht="26.25">
      <c r="A424" s="7" t="s">
        <v>80</v>
      </c>
      <c r="B424" s="4" t="s">
        <v>81</v>
      </c>
      <c r="C424" s="5">
        <f>'Anexa nr.1-1'!C364</f>
        <v>9280000</v>
      </c>
      <c r="D424" s="5">
        <f>'Anexa nr.1-1'!D364</f>
        <v>8373000</v>
      </c>
      <c r="E424" s="5">
        <f>'Anexa nr.1-1'!E364</f>
        <v>3597685</v>
      </c>
      <c r="F424" s="24">
        <f t="shared" si="45"/>
        <v>0.4296769377761854</v>
      </c>
    </row>
    <row r="425" spans="1:6" ht="26.25">
      <c r="A425" s="7" t="s">
        <v>82</v>
      </c>
      <c r="B425" s="4" t="s">
        <v>83</v>
      </c>
      <c r="C425" s="5">
        <f>C426</f>
        <v>170000</v>
      </c>
      <c r="D425" s="5">
        <f>D426</f>
        <v>129000</v>
      </c>
      <c r="E425" s="5">
        <f>E426</f>
        <v>126210</v>
      </c>
      <c r="F425" s="24">
        <f t="shared" si="45"/>
        <v>0.9783720930232558</v>
      </c>
    </row>
    <row r="426" spans="1:6" ht="12.75">
      <c r="A426" s="7" t="s">
        <v>86</v>
      </c>
      <c r="B426" s="4" t="s">
        <v>87</v>
      </c>
      <c r="C426" s="5">
        <f>'Anexa nr.1-1'!C366</f>
        <v>170000</v>
      </c>
      <c r="D426" s="5">
        <f>'Anexa nr.1-1'!D366</f>
        <v>129000</v>
      </c>
      <c r="E426" s="5">
        <f>'Anexa nr.1-1'!E366</f>
        <v>126210</v>
      </c>
      <c r="F426" s="24">
        <f t="shared" si="45"/>
        <v>0.9783720930232558</v>
      </c>
    </row>
    <row r="427" spans="1:6" ht="27">
      <c r="A427" s="7" t="s">
        <v>374</v>
      </c>
      <c r="B427" s="4" t="s">
        <v>376</v>
      </c>
      <c r="C427" s="5">
        <f>C428</f>
        <v>0</v>
      </c>
      <c r="D427" s="5">
        <f>D428</f>
        <v>0</v>
      </c>
      <c r="E427" s="5">
        <f>E428</f>
        <v>-254723</v>
      </c>
      <c r="F427" s="24"/>
    </row>
    <row r="428" spans="1:6" ht="14.25">
      <c r="A428" s="7" t="s">
        <v>375</v>
      </c>
      <c r="B428" s="21">
        <v>8501</v>
      </c>
      <c r="C428" s="5">
        <f>'Anexa nr.1-1'!C368</f>
        <v>0</v>
      </c>
      <c r="D428" s="5">
        <f>'Anexa nr.1-1'!D368</f>
        <v>0</v>
      </c>
      <c r="E428" s="5">
        <f>'Anexa nr.1-1'!E368</f>
        <v>-254723</v>
      </c>
      <c r="F428" s="24"/>
    </row>
    <row r="429" spans="1:6" ht="26.25">
      <c r="A429" s="7" t="s">
        <v>305</v>
      </c>
      <c r="B429" s="4" t="s">
        <v>306</v>
      </c>
      <c r="C429" s="5">
        <f>C430</f>
        <v>10690000</v>
      </c>
      <c r="D429" s="5">
        <f>D430</f>
        <v>8706000</v>
      </c>
      <c r="E429" s="5">
        <f>E430</f>
        <v>8378984</v>
      </c>
      <c r="F429" s="24">
        <f t="shared" si="45"/>
        <v>0.962437858947852</v>
      </c>
    </row>
    <row r="430" spans="1:6" ht="12.75">
      <c r="A430" s="7" t="s">
        <v>221</v>
      </c>
      <c r="B430" s="4" t="s">
        <v>222</v>
      </c>
      <c r="C430" s="5">
        <f>C431+C432+C435+C438+C440+C433</f>
        <v>10690000</v>
      </c>
      <c r="D430" s="5">
        <f>D431+D432+D435+D438+D440+D433</f>
        <v>8706000</v>
      </c>
      <c r="E430" s="5">
        <f>E431+E432+E435+E438+E440+E433</f>
        <v>8378984</v>
      </c>
      <c r="F430" s="24">
        <f t="shared" si="45"/>
        <v>0.962437858947852</v>
      </c>
    </row>
    <row r="431" spans="1:6" ht="12.75">
      <c r="A431" s="7" t="s">
        <v>78</v>
      </c>
      <c r="B431" s="4" t="s">
        <v>79</v>
      </c>
      <c r="C431" s="5">
        <f>'Anexa nr.1-1'!C371+'Anexa nr.1-2'!C154</f>
        <v>9377000</v>
      </c>
      <c r="D431" s="5">
        <f>'Anexa nr.1-1'!D371+'Anexa nr.1-2'!D154</f>
        <v>7677000</v>
      </c>
      <c r="E431" s="5">
        <f>'Anexa nr.1-1'!E371+'Anexa nr.1-2'!E154</f>
        <v>7588494</v>
      </c>
      <c r="F431" s="24">
        <f t="shared" si="45"/>
        <v>0.9884712778429073</v>
      </c>
    </row>
    <row r="432" spans="1:6" ht="26.25">
      <c r="A432" s="7" t="s">
        <v>80</v>
      </c>
      <c r="B432" s="4" t="s">
        <v>81</v>
      </c>
      <c r="C432" s="5">
        <f>'Anexa nr.1-1'!C372+'Anexa nr.1-2'!C155</f>
        <v>1190000</v>
      </c>
      <c r="D432" s="5">
        <f>'Anexa nr.1-1'!D372+'Anexa nr.1-2'!D155</f>
        <v>933000</v>
      </c>
      <c r="E432" s="5">
        <f>'Anexa nr.1-1'!E372+'Anexa nr.1-2'!E155</f>
        <v>752317</v>
      </c>
      <c r="F432" s="24">
        <f t="shared" si="45"/>
        <v>0.806341907824223</v>
      </c>
    </row>
    <row r="433" spans="1:6" ht="12.75">
      <c r="A433" s="7" t="s">
        <v>449</v>
      </c>
      <c r="B433" s="4" t="s">
        <v>450</v>
      </c>
      <c r="C433" s="5">
        <f>C434</f>
        <v>0</v>
      </c>
      <c r="D433" s="5">
        <f>D434</f>
        <v>0</v>
      </c>
      <c r="E433" s="5">
        <f>E434</f>
        <v>0</v>
      </c>
      <c r="F433" s="24"/>
    </row>
    <row r="434" spans="1:6" ht="12.75">
      <c r="A434" s="7" t="s">
        <v>451</v>
      </c>
      <c r="B434" s="4" t="s">
        <v>452</v>
      </c>
      <c r="C434" s="5">
        <f>'Anexa nr.1-1'!C374</f>
        <v>0</v>
      </c>
      <c r="D434" s="5">
        <f>'Anexa nr.1-1'!D374</f>
        <v>0</v>
      </c>
      <c r="E434" s="5">
        <f>'Anexa nr.1-1'!E374</f>
        <v>0</v>
      </c>
      <c r="F434" s="24"/>
    </row>
    <row r="435" spans="1:6" ht="26.25">
      <c r="A435" s="7" t="s">
        <v>232</v>
      </c>
      <c r="B435" s="4" t="s">
        <v>233</v>
      </c>
      <c r="C435" s="5">
        <f aca="true" t="shared" si="46" ref="C435:E436">C436</f>
        <v>0</v>
      </c>
      <c r="D435" s="5">
        <f t="shared" si="46"/>
        <v>0</v>
      </c>
      <c r="E435" s="5">
        <f t="shared" si="46"/>
        <v>0</v>
      </c>
      <c r="F435" s="24"/>
    </row>
    <row r="436" spans="1:6" ht="52.5">
      <c r="A436" s="7" t="s">
        <v>234</v>
      </c>
      <c r="B436" s="4" t="s">
        <v>235</v>
      </c>
      <c r="C436" s="5">
        <f t="shared" si="46"/>
        <v>0</v>
      </c>
      <c r="D436" s="5">
        <f t="shared" si="46"/>
        <v>0</v>
      </c>
      <c r="E436" s="5">
        <f t="shared" si="46"/>
        <v>0</v>
      </c>
      <c r="F436" s="24"/>
    </row>
    <row r="437" spans="1:6" ht="12.75">
      <c r="A437" s="7" t="s">
        <v>236</v>
      </c>
      <c r="B437" s="4" t="s">
        <v>237</v>
      </c>
      <c r="C437" s="5"/>
      <c r="D437" s="5"/>
      <c r="E437" s="5"/>
      <c r="F437" s="24"/>
    </row>
    <row r="438" spans="1:6" ht="27">
      <c r="A438" s="7" t="s">
        <v>82</v>
      </c>
      <c r="B438" s="4" t="s">
        <v>83</v>
      </c>
      <c r="C438" s="5">
        <f>C439</f>
        <v>123000</v>
      </c>
      <c r="D438" s="5">
        <f>D439</f>
        <v>96000</v>
      </c>
      <c r="E438" s="5">
        <f>E439</f>
        <v>92000</v>
      </c>
      <c r="F438" s="24">
        <f t="shared" si="45"/>
        <v>0.9583333333333334</v>
      </c>
    </row>
    <row r="439" spans="1:6" ht="14.25">
      <c r="A439" s="7" t="s">
        <v>86</v>
      </c>
      <c r="B439" s="4" t="s">
        <v>87</v>
      </c>
      <c r="C439" s="5">
        <f>'Anexa nr.1-2'!C157</f>
        <v>123000</v>
      </c>
      <c r="D439" s="5">
        <f>'Anexa nr.1-2'!D157</f>
        <v>96000</v>
      </c>
      <c r="E439" s="5">
        <f>'Anexa nr.1-2'!E157</f>
        <v>92000</v>
      </c>
      <c r="F439" s="24">
        <f t="shared" si="45"/>
        <v>0.9583333333333334</v>
      </c>
    </row>
    <row r="440" spans="1:6" ht="27">
      <c r="A440" s="7" t="s">
        <v>374</v>
      </c>
      <c r="B440" s="4" t="s">
        <v>376</v>
      </c>
      <c r="C440" s="5">
        <f>C441</f>
        <v>0</v>
      </c>
      <c r="D440" s="5">
        <f>D441</f>
        <v>0</v>
      </c>
      <c r="E440" s="5">
        <f>E441</f>
        <v>-53827</v>
      </c>
      <c r="F440" s="24"/>
    </row>
    <row r="441" spans="1:6" ht="14.25">
      <c r="A441" s="7" t="s">
        <v>375</v>
      </c>
      <c r="B441" s="21">
        <v>8501</v>
      </c>
      <c r="C441" s="5">
        <f>'Anexa nr.1-2'!C159</f>
        <v>0</v>
      </c>
      <c r="D441" s="5">
        <f>'Anexa nr.1-2'!D159</f>
        <v>0</v>
      </c>
      <c r="E441" s="5">
        <f>'Anexa nr.1-2'!E159</f>
        <v>-53827</v>
      </c>
      <c r="F441" s="24"/>
    </row>
    <row r="442" spans="1:6" ht="12.75">
      <c r="A442" s="7" t="s">
        <v>307</v>
      </c>
      <c r="B442" s="4" t="s">
        <v>308</v>
      </c>
      <c r="C442" s="5">
        <f aca="true" t="shared" si="47" ref="C442:E443">C443</f>
        <v>866000</v>
      </c>
      <c r="D442" s="5">
        <f t="shared" si="47"/>
        <v>600000</v>
      </c>
      <c r="E442" s="5">
        <f t="shared" si="47"/>
        <v>409362</v>
      </c>
      <c r="F442" s="24">
        <f t="shared" si="45"/>
        <v>0.68227</v>
      </c>
    </row>
    <row r="443" spans="1:6" ht="12.75">
      <c r="A443" s="7" t="s">
        <v>221</v>
      </c>
      <c r="B443" s="4" t="s">
        <v>222</v>
      </c>
      <c r="C443" s="5">
        <f t="shared" si="47"/>
        <v>866000</v>
      </c>
      <c r="D443" s="5">
        <f t="shared" si="47"/>
        <v>600000</v>
      </c>
      <c r="E443" s="5">
        <f t="shared" si="47"/>
        <v>409362</v>
      </c>
      <c r="F443" s="24">
        <f t="shared" si="45"/>
        <v>0.68227</v>
      </c>
    </row>
    <row r="444" spans="1:6" ht="12.75">
      <c r="A444" s="7" t="s">
        <v>223</v>
      </c>
      <c r="B444" s="4" t="s">
        <v>224</v>
      </c>
      <c r="C444" s="5">
        <f>C445+C447</f>
        <v>866000</v>
      </c>
      <c r="D444" s="5">
        <f>D445+D447</f>
        <v>600000</v>
      </c>
      <c r="E444" s="5">
        <f>E445+E447</f>
        <v>409362</v>
      </c>
      <c r="F444" s="24">
        <f t="shared" si="45"/>
        <v>0.68227</v>
      </c>
    </row>
    <row r="445" spans="1:6" ht="12.75">
      <c r="A445" s="7" t="s">
        <v>225</v>
      </c>
      <c r="B445" s="4" t="s">
        <v>226</v>
      </c>
      <c r="C445" s="5">
        <f>C446</f>
        <v>706000</v>
      </c>
      <c r="D445" s="5">
        <f>D446</f>
        <v>440000</v>
      </c>
      <c r="E445" s="5">
        <f>E446</f>
        <v>334362</v>
      </c>
      <c r="F445" s="24">
        <f t="shared" si="45"/>
        <v>0.7599136363636364</v>
      </c>
    </row>
    <row r="446" spans="1:6" ht="12.75">
      <c r="A446" s="7" t="s">
        <v>227</v>
      </c>
      <c r="B446" s="4" t="s">
        <v>228</v>
      </c>
      <c r="C446" s="5">
        <f>'Anexa nr.1-1'!C384</f>
        <v>706000</v>
      </c>
      <c r="D446" s="5">
        <f>'Anexa nr.1-1'!D384</f>
        <v>440000</v>
      </c>
      <c r="E446" s="5">
        <f>'Anexa nr.1-1'!E384</f>
        <v>334362</v>
      </c>
      <c r="F446" s="24">
        <f t="shared" si="45"/>
        <v>0.7599136363636364</v>
      </c>
    </row>
    <row r="447" spans="1:6" ht="26.25">
      <c r="A447" s="7" t="s">
        <v>229</v>
      </c>
      <c r="B447" s="4" t="s">
        <v>176</v>
      </c>
      <c r="C447" s="5">
        <f>C448</f>
        <v>160000</v>
      </c>
      <c r="D447" s="5">
        <f>D448</f>
        <v>160000</v>
      </c>
      <c r="E447" s="5">
        <f>E448</f>
        <v>75000</v>
      </c>
      <c r="F447" s="24">
        <f t="shared" si="45"/>
        <v>0.46875</v>
      </c>
    </row>
    <row r="448" spans="1:6" ht="26.25">
      <c r="A448" s="7" t="s">
        <v>230</v>
      </c>
      <c r="B448" s="4" t="s">
        <v>231</v>
      </c>
      <c r="C448" s="5">
        <f>'Anexa nr.1-1'!C386</f>
        <v>160000</v>
      </c>
      <c r="D448" s="5">
        <f>'Anexa nr.1-1'!D386</f>
        <v>160000</v>
      </c>
      <c r="E448" s="5">
        <f>'Anexa nr.1-1'!E386</f>
        <v>75000</v>
      </c>
      <c r="F448" s="24">
        <f t="shared" si="45"/>
        <v>0.46875</v>
      </c>
    </row>
    <row r="449" spans="1:6" ht="26.25">
      <c r="A449" s="7" t="s">
        <v>309</v>
      </c>
      <c r="B449" s="4" t="s">
        <v>310</v>
      </c>
      <c r="C449" s="5">
        <f aca="true" t="shared" si="48" ref="C449:E451">C450</f>
        <v>426000</v>
      </c>
      <c r="D449" s="5">
        <f t="shared" si="48"/>
        <v>383000</v>
      </c>
      <c r="E449" s="5">
        <f t="shared" si="48"/>
        <v>189675</v>
      </c>
      <c r="F449" s="24">
        <f t="shared" si="45"/>
        <v>0.4952349869451697</v>
      </c>
    </row>
    <row r="450" spans="1:6" ht="12.75">
      <c r="A450" s="7" t="s">
        <v>311</v>
      </c>
      <c r="B450" s="4" t="s">
        <v>312</v>
      </c>
      <c r="C450" s="5">
        <f t="shared" si="48"/>
        <v>426000</v>
      </c>
      <c r="D450" s="5">
        <f t="shared" si="48"/>
        <v>383000</v>
      </c>
      <c r="E450" s="5">
        <f t="shared" si="48"/>
        <v>189675</v>
      </c>
      <c r="F450" s="24">
        <f t="shared" si="45"/>
        <v>0.4952349869451697</v>
      </c>
    </row>
    <row r="451" spans="1:6" ht="12.75">
      <c r="A451" s="7" t="s">
        <v>221</v>
      </c>
      <c r="B451" s="4" t="s">
        <v>222</v>
      </c>
      <c r="C451" s="5">
        <f t="shared" si="48"/>
        <v>426000</v>
      </c>
      <c r="D451" s="5">
        <f t="shared" si="48"/>
        <v>383000</v>
      </c>
      <c r="E451" s="5">
        <f t="shared" si="48"/>
        <v>189675</v>
      </c>
      <c r="F451" s="24">
        <f t="shared" si="45"/>
        <v>0.4952349869451697</v>
      </c>
    </row>
    <row r="452" spans="1:6" ht="26.25">
      <c r="A452" s="7" t="s">
        <v>80</v>
      </c>
      <c r="B452" s="4" t="s">
        <v>81</v>
      </c>
      <c r="C452" s="5">
        <f>'Anexa nr.1-1'!C390</f>
        <v>426000</v>
      </c>
      <c r="D452" s="5">
        <f>'Anexa nr.1-1'!D390</f>
        <v>383000</v>
      </c>
      <c r="E452" s="5">
        <f>'Anexa nr.1-1'!E390</f>
        <v>189675</v>
      </c>
      <c r="F452" s="24">
        <f t="shared" si="45"/>
        <v>0.4952349869451697</v>
      </c>
    </row>
    <row r="453" spans="1:6" ht="26.25">
      <c r="A453" s="7" t="s">
        <v>313</v>
      </c>
      <c r="B453" s="4" t="s">
        <v>314</v>
      </c>
      <c r="C453" s="5">
        <f>C454+C465+C478+C496</f>
        <v>596780000</v>
      </c>
      <c r="D453" s="5">
        <f>D454+D465+D478+D496</f>
        <v>501168000</v>
      </c>
      <c r="E453" s="5">
        <f>E454+E465+E478+E496</f>
        <v>428926767</v>
      </c>
      <c r="F453" s="24">
        <f t="shared" si="45"/>
        <v>0.8558542584522555</v>
      </c>
    </row>
    <row r="454" spans="1:6" ht="26.25">
      <c r="A454" s="7" t="s">
        <v>315</v>
      </c>
      <c r="B454" s="4" t="s">
        <v>316</v>
      </c>
      <c r="C454" s="5">
        <f>C455</f>
        <v>13942000</v>
      </c>
      <c r="D454" s="5">
        <f>D455</f>
        <v>9623000</v>
      </c>
      <c r="E454" s="5">
        <f>E455</f>
        <v>6387102</v>
      </c>
      <c r="F454" s="24">
        <f t="shared" si="45"/>
        <v>0.6637329315182375</v>
      </c>
    </row>
    <row r="455" spans="1:6" ht="12.75">
      <c r="A455" s="7" t="s">
        <v>221</v>
      </c>
      <c r="B455" s="4" t="s">
        <v>222</v>
      </c>
      <c r="C455" s="5">
        <f>C456+C457+C461+C463</f>
        <v>13942000</v>
      </c>
      <c r="D455" s="5">
        <f>D456+D457+D461+D463</f>
        <v>9623000</v>
      </c>
      <c r="E455" s="5">
        <f>E456+E457+E461+E463</f>
        <v>6387102</v>
      </c>
      <c r="F455" s="24">
        <f t="shared" si="45"/>
        <v>0.6637329315182375</v>
      </c>
    </row>
    <row r="456" spans="1:6" ht="26.25">
      <c r="A456" s="7" t="s">
        <v>80</v>
      </c>
      <c r="B456" s="4" t="s">
        <v>81</v>
      </c>
      <c r="C456" s="5">
        <f>'Anexa nr.1-1'!C394+'Anexa nr.1-2'!C81</f>
        <v>1709000</v>
      </c>
      <c r="D456" s="5">
        <f>'Anexa nr.1-1'!D394+'Anexa nr.1-2'!D81</f>
        <v>1400000</v>
      </c>
      <c r="E456" s="5">
        <f>'Anexa nr.1-1'!E394+'Anexa nr.1-2'!E81</f>
        <v>961264</v>
      </c>
      <c r="F456" s="24">
        <f t="shared" si="45"/>
        <v>0.6866171428571428</v>
      </c>
    </row>
    <row r="457" spans="1:6" ht="12.75">
      <c r="A457" s="7" t="s">
        <v>248</v>
      </c>
      <c r="B457" s="4" t="s">
        <v>249</v>
      </c>
      <c r="C457" s="5">
        <f>C458</f>
        <v>12007000</v>
      </c>
      <c r="D457" s="5">
        <f>D458</f>
        <v>8223000</v>
      </c>
      <c r="E457" s="5">
        <f>E458</f>
        <v>5428721</v>
      </c>
      <c r="F457" s="24">
        <f aca="true" t="shared" si="49" ref="F457:F520">E457/D457</f>
        <v>0.6601874011917792</v>
      </c>
    </row>
    <row r="458" spans="1:6" ht="12.75">
      <c r="A458" s="7" t="s">
        <v>250</v>
      </c>
      <c r="B458" s="4" t="s">
        <v>251</v>
      </c>
      <c r="C458" s="5">
        <f>C459+C460</f>
        <v>12007000</v>
      </c>
      <c r="D458" s="5">
        <f>D459+D460</f>
        <v>8223000</v>
      </c>
      <c r="E458" s="5">
        <f>E459+E460</f>
        <v>5428721</v>
      </c>
      <c r="F458" s="24">
        <f t="shared" si="49"/>
        <v>0.6601874011917792</v>
      </c>
    </row>
    <row r="459" spans="1:6" ht="12.75">
      <c r="A459" s="7" t="s">
        <v>252</v>
      </c>
      <c r="B459" s="4" t="s">
        <v>253</v>
      </c>
      <c r="C459" s="5">
        <f>'Anexa nr.1-1'!C397</f>
        <v>3145000</v>
      </c>
      <c r="D459" s="5">
        <f>'Anexa nr.1-1'!D397</f>
        <v>1862000</v>
      </c>
      <c r="E459" s="5">
        <f>'Anexa nr.1-1'!E397</f>
        <v>1248667</v>
      </c>
      <c r="F459" s="24">
        <f t="shared" si="49"/>
        <v>0.6706052631578947</v>
      </c>
    </row>
    <row r="460" spans="1:6" ht="12.75">
      <c r="A460" s="7" t="s">
        <v>254</v>
      </c>
      <c r="B460" s="4" t="s">
        <v>255</v>
      </c>
      <c r="C460" s="5">
        <f>'Anexa nr.1-1'!C398</f>
        <v>8862000</v>
      </c>
      <c r="D460" s="5">
        <f>'Anexa nr.1-1'!D398</f>
        <v>6361000</v>
      </c>
      <c r="E460" s="5">
        <f>'Anexa nr.1-1'!E398</f>
        <v>4180054</v>
      </c>
      <c r="F460" s="24">
        <f t="shared" si="49"/>
        <v>0.6571378714038674</v>
      </c>
    </row>
    <row r="461" spans="1:6" ht="26.25">
      <c r="A461" s="7" t="s">
        <v>82</v>
      </c>
      <c r="B461" s="4" t="s">
        <v>83</v>
      </c>
      <c r="C461" s="5">
        <f>C462</f>
        <v>226000</v>
      </c>
      <c r="D461" s="5">
        <f>D462</f>
        <v>0</v>
      </c>
      <c r="E461" s="5">
        <f>E462</f>
        <v>0</v>
      </c>
      <c r="F461" s="24"/>
    </row>
    <row r="462" spans="1:6" ht="12.75">
      <c r="A462" s="7" t="s">
        <v>84</v>
      </c>
      <c r="B462" s="4" t="s">
        <v>85</v>
      </c>
      <c r="C462" s="5">
        <f>'Anexa nr.1-1'!C400</f>
        <v>226000</v>
      </c>
      <c r="D462" s="5">
        <f>'Anexa nr.1-1'!D400</f>
        <v>0</v>
      </c>
      <c r="E462" s="5">
        <f>'Anexa nr.1-1'!E400</f>
        <v>0</v>
      </c>
      <c r="F462" s="24"/>
    </row>
    <row r="463" spans="1:6" ht="27">
      <c r="A463" s="7" t="s">
        <v>374</v>
      </c>
      <c r="B463" s="4" t="s">
        <v>376</v>
      </c>
      <c r="C463" s="5">
        <f>C464</f>
        <v>0</v>
      </c>
      <c r="D463" s="5">
        <f>D464</f>
        <v>0</v>
      </c>
      <c r="E463" s="5">
        <f>E464</f>
        <v>-2883</v>
      </c>
      <c r="F463" s="24"/>
    </row>
    <row r="464" spans="1:6" ht="14.25">
      <c r="A464" s="7" t="s">
        <v>375</v>
      </c>
      <c r="B464" s="21">
        <v>8501</v>
      </c>
      <c r="C464" s="5">
        <f>'Anexa nr.1-1'!C402</f>
        <v>0</v>
      </c>
      <c r="D464" s="5">
        <f>'Anexa nr.1-1'!D402</f>
        <v>0</v>
      </c>
      <c r="E464" s="5">
        <f>'Anexa nr.1-1'!E402</f>
        <v>-2883</v>
      </c>
      <c r="F464" s="24"/>
    </row>
    <row r="465" spans="1:6" ht="12.75">
      <c r="A465" s="7" t="s">
        <v>317</v>
      </c>
      <c r="B465" s="4" t="s">
        <v>318</v>
      </c>
      <c r="C465" s="5">
        <f>C466</f>
        <v>421189000</v>
      </c>
      <c r="D465" s="5">
        <f>D466</f>
        <v>338801000</v>
      </c>
      <c r="E465" s="5">
        <f>E466</f>
        <v>285937604</v>
      </c>
      <c r="F465" s="24">
        <f t="shared" si="49"/>
        <v>0.8439691854510465</v>
      </c>
    </row>
    <row r="466" spans="1:6" ht="12.75">
      <c r="A466" s="7" t="s">
        <v>221</v>
      </c>
      <c r="B466" s="4" t="s">
        <v>222</v>
      </c>
      <c r="C466" s="5">
        <f>C469+C467+C468+C473+C476</f>
        <v>421189000</v>
      </c>
      <c r="D466" s="5">
        <f>D469+D467+D468+D473+D476</f>
        <v>338801000</v>
      </c>
      <c r="E466" s="5">
        <f>E469+E467+E468+E473+E476</f>
        <v>285937604</v>
      </c>
      <c r="F466" s="24">
        <f t="shared" si="49"/>
        <v>0.8439691854510465</v>
      </c>
    </row>
    <row r="467" spans="1:6" ht="14.25">
      <c r="A467" s="7" t="s">
        <v>78</v>
      </c>
      <c r="B467" s="4" t="s">
        <v>79</v>
      </c>
      <c r="C467" s="5">
        <f>'Anexa nr.1-2'!C165</f>
        <v>310779000</v>
      </c>
      <c r="D467" s="5">
        <f>'Anexa nr.1-2'!D165</f>
        <v>238321000</v>
      </c>
      <c r="E467" s="5">
        <f>'Anexa nr.1-2'!E165</f>
        <v>229611137</v>
      </c>
      <c r="F467" s="24">
        <f t="shared" si="49"/>
        <v>0.9634532290482165</v>
      </c>
    </row>
    <row r="468" spans="1:6" ht="27">
      <c r="A468" s="7" t="s">
        <v>80</v>
      </c>
      <c r="B468" s="4" t="s">
        <v>81</v>
      </c>
      <c r="C468" s="5">
        <f>'Anexa nr.1-2'!C166</f>
        <v>108185000</v>
      </c>
      <c r="D468" s="5">
        <f>'Anexa nr.1-2'!D166</f>
        <v>98277000</v>
      </c>
      <c r="E468" s="5">
        <f>'Anexa nr.1-2'!E166</f>
        <v>58894111</v>
      </c>
      <c r="F468" s="24">
        <f t="shared" si="49"/>
        <v>0.5992664713005077</v>
      </c>
    </row>
    <row r="469" spans="1:6" ht="26.25">
      <c r="A469" s="7" t="s">
        <v>232</v>
      </c>
      <c r="B469" s="4" t="s">
        <v>233</v>
      </c>
      <c r="C469" s="5">
        <f>C470</f>
        <v>0</v>
      </c>
      <c r="D469" s="5">
        <f>D470</f>
        <v>0</v>
      </c>
      <c r="E469" s="5">
        <f>E470</f>
        <v>0</v>
      </c>
      <c r="F469" s="24"/>
    </row>
    <row r="470" spans="1:6" ht="52.5">
      <c r="A470" s="7" t="s">
        <v>234</v>
      </c>
      <c r="B470" s="4" t="s">
        <v>235</v>
      </c>
      <c r="C470" s="5">
        <f>C471+C472</f>
        <v>0</v>
      </c>
      <c r="D470" s="5">
        <f>D471+D472</f>
        <v>0</v>
      </c>
      <c r="E470" s="5">
        <f>E471+E472</f>
        <v>0</v>
      </c>
      <c r="F470" s="24"/>
    </row>
    <row r="471" spans="1:6" ht="12.75">
      <c r="A471" s="7" t="s">
        <v>236</v>
      </c>
      <c r="B471" s="4" t="s">
        <v>237</v>
      </c>
      <c r="C471" s="5">
        <f>'Anexa nr.1-1'!C407</f>
        <v>0</v>
      </c>
      <c r="D471" s="5">
        <f>'Anexa nr.1-1'!D407</f>
        <v>0</v>
      </c>
      <c r="E471" s="5">
        <f>'Anexa nr.1-1'!E407</f>
        <v>0</v>
      </c>
      <c r="F471" s="24"/>
    </row>
    <row r="472" spans="1:6" ht="26.25">
      <c r="A472" s="7" t="s">
        <v>240</v>
      </c>
      <c r="B472" s="4" t="s">
        <v>241</v>
      </c>
      <c r="C472" s="5">
        <f>'Anexa nr.1-1'!C409</f>
        <v>0</v>
      </c>
      <c r="D472" s="5">
        <f>'Anexa nr.1-1'!D409</f>
        <v>0</v>
      </c>
      <c r="E472" s="5">
        <f>'Anexa nr.1-1'!E409</f>
        <v>0</v>
      </c>
      <c r="F472" s="24"/>
    </row>
    <row r="473" spans="1:6" ht="27">
      <c r="A473" s="7" t="s">
        <v>82</v>
      </c>
      <c r="B473" s="4" t="s">
        <v>83</v>
      </c>
      <c r="C473" s="5">
        <f>C474+C475</f>
        <v>2225000</v>
      </c>
      <c r="D473" s="5">
        <f>D474+D475</f>
        <v>2203000</v>
      </c>
      <c r="E473" s="5">
        <f>E474+E475</f>
        <v>1665054</v>
      </c>
      <c r="F473" s="24">
        <f t="shared" si="49"/>
        <v>0.75581207444394</v>
      </c>
    </row>
    <row r="474" spans="1:6" ht="14.25">
      <c r="A474" s="7" t="s">
        <v>84</v>
      </c>
      <c r="B474" s="4" t="s">
        <v>85</v>
      </c>
      <c r="C474" s="5">
        <f>'Anexa nr.1-2'!C168</f>
        <v>0</v>
      </c>
      <c r="D474" s="5">
        <f>'Anexa nr.1-2'!D168</f>
        <v>0</v>
      </c>
      <c r="E474" s="5">
        <f>'Anexa nr.1-2'!E168</f>
        <v>0</v>
      </c>
      <c r="F474" s="24"/>
    </row>
    <row r="475" spans="1:6" ht="14.25">
      <c r="A475" s="7" t="s">
        <v>86</v>
      </c>
      <c r="B475" s="4" t="s">
        <v>87</v>
      </c>
      <c r="C475" s="5">
        <f>'Anexa nr.1-2'!C169</f>
        <v>2225000</v>
      </c>
      <c r="D475" s="5">
        <f>'Anexa nr.1-2'!D169</f>
        <v>2203000</v>
      </c>
      <c r="E475" s="5">
        <f>'Anexa nr.1-2'!E169</f>
        <v>1665054</v>
      </c>
      <c r="F475" s="24">
        <f t="shared" si="49"/>
        <v>0.75581207444394</v>
      </c>
    </row>
    <row r="476" spans="1:6" ht="27">
      <c r="A476" s="7" t="s">
        <v>374</v>
      </c>
      <c r="B476" s="4" t="s">
        <v>376</v>
      </c>
      <c r="C476" s="5">
        <f>C477</f>
        <v>0</v>
      </c>
      <c r="D476" s="5">
        <f>D477</f>
        <v>0</v>
      </c>
      <c r="E476" s="5">
        <f>E477</f>
        <v>-4232698</v>
      </c>
      <c r="F476" s="24"/>
    </row>
    <row r="477" spans="1:6" ht="14.25">
      <c r="A477" s="7" t="s">
        <v>375</v>
      </c>
      <c r="B477" s="21">
        <v>8501</v>
      </c>
      <c r="C477" s="5">
        <f>'Anexa nr.1-2'!C171</f>
        <v>0</v>
      </c>
      <c r="D477" s="5">
        <f>'Anexa nr.1-2'!D171</f>
        <v>0</v>
      </c>
      <c r="E477" s="5">
        <f>'Anexa nr.1-2'!E171</f>
        <v>-4232698</v>
      </c>
      <c r="F477" s="24"/>
    </row>
    <row r="478" spans="1:6" ht="12.75">
      <c r="A478" s="7" t="s">
        <v>319</v>
      </c>
      <c r="B478" s="4" t="s">
        <v>320</v>
      </c>
      <c r="C478" s="5">
        <f>C479</f>
        <v>59298000</v>
      </c>
      <c r="D478" s="5">
        <f>D479</f>
        <v>50925000</v>
      </c>
      <c r="E478" s="5">
        <f>E479</f>
        <v>46770821</v>
      </c>
      <c r="F478" s="24">
        <f t="shared" si="49"/>
        <v>0.9184255473735886</v>
      </c>
    </row>
    <row r="479" spans="1:6" ht="12.75">
      <c r="A479" s="7" t="s">
        <v>221</v>
      </c>
      <c r="B479" s="4" t="s">
        <v>222</v>
      </c>
      <c r="C479" s="5">
        <f>C480+C481+C482+C485+C490+C494</f>
        <v>59298000</v>
      </c>
      <c r="D479" s="5">
        <f>D480+D481+D482+D485+D490+D494</f>
        <v>50925000</v>
      </c>
      <c r="E479" s="5">
        <f>E480+E481+E482+E485+E490+E494</f>
        <v>46770821</v>
      </c>
      <c r="F479" s="24">
        <f t="shared" si="49"/>
        <v>0.9184255473735886</v>
      </c>
    </row>
    <row r="480" spans="1:6" ht="12.75">
      <c r="A480" s="7" t="s">
        <v>78</v>
      </c>
      <c r="B480" s="4" t="s">
        <v>79</v>
      </c>
      <c r="C480" s="5">
        <f>'Anexa nr.1-1'!C412+'Anexa nr.1-2'!C173</f>
        <v>33163000</v>
      </c>
      <c r="D480" s="5">
        <f>'Anexa nr.1-1'!D412+'Anexa nr.1-2'!D173</f>
        <v>30517000</v>
      </c>
      <c r="E480" s="5">
        <f>'Anexa nr.1-1'!E412+'Anexa nr.1-2'!E173</f>
        <v>29567307</v>
      </c>
      <c r="F480" s="24">
        <f t="shared" si="49"/>
        <v>0.9688798702362618</v>
      </c>
    </row>
    <row r="481" spans="1:6" ht="26.25">
      <c r="A481" s="7" t="s">
        <v>80</v>
      </c>
      <c r="B481" s="4" t="s">
        <v>81</v>
      </c>
      <c r="C481" s="5">
        <f>'Anexa nr.1-1'!C413+'Anexa nr.1-2'!C174</f>
        <v>6068000</v>
      </c>
      <c r="D481" s="5">
        <f>'Anexa nr.1-1'!D413+'Anexa nr.1-2'!D174</f>
        <v>5060000</v>
      </c>
      <c r="E481" s="5">
        <f>'Anexa nr.1-1'!E413+'Anexa nr.1-2'!E174</f>
        <v>3277099</v>
      </c>
      <c r="F481" s="24">
        <f t="shared" si="49"/>
        <v>0.647648023715415</v>
      </c>
    </row>
    <row r="482" spans="1:6" ht="26.25">
      <c r="A482" s="7" t="s">
        <v>232</v>
      </c>
      <c r="B482" s="4" t="s">
        <v>233</v>
      </c>
      <c r="C482" s="5">
        <f aca="true" t="shared" si="50" ref="C482:E483">C483</f>
        <v>5500</v>
      </c>
      <c r="D482" s="5">
        <f t="shared" si="50"/>
        <v>5500</v>
      </c>
      <c r="E482" s="5">
        <f t="shared" si="50"/>
        <v>5500</v>
      </c>
      <c r="F482" s="24">
        <f t="shared" si="49"/>
        <v>1</v>
      </c>
    </row>
    <row r="483" spans="1:6" ht="52.5">
      <c r="A483" s="7" t="s">
        <v>234</v>
      </c>
      <c r="B483" s="4" t="s">
        <v>235</v>
      </c>
      <c r="C483" s="5">
        <f t="shared" si="50"/>
        <v>5500</v>
      </c>
      <c r="D483" s="5">
        <f t="shared" si="50"/>
        <v>5500</v>
      </c>
      <c r="E483" s="5">
        <f t="shared" si="50"/>
        <v>5500</v>
      </c>
      <c r="F483" s="24">
        <f t="shared" si="49"/>
        <v>1</v>
      </c>
    </row>
    <row r="484" spans="1:6" ht="12.75">
      <c r="A484" s="7" t="s">
        <v>236</v>
      </c>
      <c r="B484" s="4" t="s">
        <v>237</v>
      </c>
      <c r="C484" s="5">
        <v>5500</v>
      </c>
      <c r="D484" s="5">
        <v>5500</v>
      </c>
      <c r="E484" s="5">
        <v>5500</v>
      </c>
      <c r="F484" s="24">
        <f t="shared" si="49"/>
        <v>1</v>
      </c>
    </row>
    <row r="485" spans="1:6" ht="26.25">
      <c r="A485" s="7" t="s">
        <v>82</v>
      </c>
      <c r="B485" s="4" t="s">
        <v>83</v>
      </c>
      <c r="C485" s="5">
        <f>C486+C487+C488+C489</f>
        <v>20059500</v>
      </c>
      <c r="D485" s="5">
        <f>D486+D487+D488+D489</f>
        <v>15341500</v>
      </c>
      <c r="E485" s="5">
        <f>E486+E487+E488+E489</f>
        <v>14083014</v>
      </c>
      <c r="F485" s="24">
        <f t="shared" si="49"/>
        <v>0.917968516768243</v>
      </c>
    </row>
    <row r="486" spans="1:6" ht="12.75">
      <c r="A486" s="7" t="s">
        <v>256</v>
      </c>
      <c r="B486" s="4" t="s">
        <v>257</v>
      </c>
      <c r="C486" s="5">
        <f>'Anexa nr.1-1'!C418</f>
        <v>1094500</v>
      </c>
      <c r="D486" s="5">
        <f>'Anexa nr.1-1'!D418</f>
        <v>1094500</v>
      </c>
      <c r="E486" s="5">
        <f>'Anexa nr.1-1'!E418</f>
        <v>546000</v>
      </c>
      <c r="F486" s="24">
        <f t="shared" si="49"/>
        <v>0.4988579259936044</v>
      </c>
    </row>
    <row r="487" spans="1:6" ht="12.75">
      <c r="A487" s="7" t="s">
        <v>258</v>
      </c>
      <c r="B487" s="4" t="s">
        <v>259</v>
      </c>
      <c r="C487" s="5">
        <f>'Anexa nr.1-1'!C419</f>
        <v>600000</v>
      </c>
      <c r="D487" s="5">
        <f>'Anexa nr.1-1'!D419</f>
        <v>600000</v>
      </c>
      <c r="E487" s="5">
        <f>'Anexa nr.1-1'!E419</f>
        <v>407500</v>
      </c>
      <c r="F487" s="24">
        <f t="shared" si="49"/>
        <v>0.6791666666666667</v>
      </c>
    </row>
    <row r="488" spans="1:6" ht="12.75">
      <c r="A488" s="7" t="s">
        <v>260</v>
      </c>
      <c r="B488" s="4" t="s">
        <v>261</v>
      </c>
      <c r="C488" s="5">
        <f>'Anexa nr.1-1'!C420</f>
        <v>18042000</v>
      </c>
      <c r="D488" s="5">
        <f>'Anexa nr.1-1'!D420</f>
        <v>13368000</v>
      </c>
      <c r="E488" s="5">
        <f>'Anexa nr.1-1'!E420</f>
        <v>12860047</v>
      </c>
      <c r="F488" s="24">
        <f t="shared" si="49"/>
        <v>0.9620023189706762</v>
      </c>
    </row>
    <row r="489" spans="1:6" ht="12.75">
      <c r="A489" s="7" t="s">
        <v>86</v>
      </c>
      <c r="B489" s="4" t="s">
        <v>87</v>
      </c>
      <c r="C489" s="5">
        <f>'Anexa nr.1-1'!C421+'Anexa nr.1-2'!C176</f>
        <v>323000</v>
      </c>
      <c r="D489" s="5">
        <f>'Anexa nr.1-1'!D421+'Anexa nr.1-2'!D176</f>
        <v>279000</v>
      </c>
      <c r="E489" s="5">
        <f>'Anexa nr.1-1'!E421+'Anexa nr.1-2'!E176</f>
        <v>269467</v>
      </c>
      <c r="F489" s="24">
        <f t="shared" si="49"/>
        <v>0.965831541218638</v>
      </c>
    </row>
    <row r="490" spans="1:6" ht="12.75">
      <c r="A490" s="7" t="s">
        <v>262</v>
      </c>
      <c r="B490" s="4" t="s">
        <v>263</v>
      </c>
      <c r="C490" s="5">
        <f aca="true" t="shared" si="51" ref="C490:E492">C491</f>
        <v>2000</v>
      </c>
      <c r="D490" s="5">
        <f t="shared" si="51"/>
        <v>1000</v>
      </c>
      <c r="E490" s="5">
        <f t="shared" si="51"/>
        <v>742</v>
      </c>
      <c r="F490" s="24">
        <f t="shared" si="49"/>
        <v>0.742</v>
      </c>
    </row>
    <row r="491" spans="1:6" ht="12.75">
      <c r="A491" s="7" t="s">
        <v>264</v>
      </c>
      <c r="B491" s="4" t="s">
        <v>265</v>
      </c>
      <c r="C491" s="5">
        <f t="shared" si="51"/>
        <v>2000</v>
      </c>
      <c r="D491" s="5">
        <f t="shared" si="51"/>
        <v>1000</v>
      </c>
      <c r="E491" s="5">
        <f t="shared" si="51"/>
        <v>742</v>
      </c>
      <c r="F491" s="24">
        <f t="shared" si="49"/>
        <v>0.742</v>
      </c>
    </row>
    <row r="492" spans="1:6" ht="12.75">
      <c r="A492" s="7" t="s">
        <v>270</v>
      </c>
      <c r="B492" s="4" t="s">
        <v>271</v>
      </c>
      <c r="C492" s="5">
        <f t="shared" si="51"/>
        <v>2000</v>
      </c>
      <c r="D492" s="5">
        <f t="shared" si="51"/>
        <v>1000</v>
      </c>
      <c r="E492" s="5">
        <f t="shared" si="51"/>
        <v>742</v>
      </c>
      <c r="F492" s="24">
        <f t="shared" si="49"/>
        <v>0.742</v>
      </c>
    </row>
    <row r="493" spans="1:6" ht="12.75">
      <c r="A493" s="7" t="s">
        <v>272</v>
      </c>
      <c r="B493" s="4" t="s">
        <v>273</v>
      </c>
      <c r="C493" s="5">
        <f>'Anexa nr.1-1'!C425</f>
        <v>2000</v>
      </c>
      <c r="D493" s="5">
        <f>'Anexa nr.1-1'!D425</f>
        <v>1000</v>
      </c>
      <c r="E493" s="5">
        <f>'Anexa nr.1-1'!E425</f>
        <v>742</v>
      </c>
      <c r="F493" s="24">
        <f t="shared" si="49"/>
        <v>0.742</v>
      </c>
    </row>
    <row r="494" spans="1:6" ht="27">
      <c r="A494" s="7" t="s">
        <v>374</v>
      </c>
      <c r="B494" s="4" t="s">
        <v>376</v>
      </c>
      <c r="C494" s="5">
        <f>C495</f>
        <v>0</v>
      </c>
      <c r="D494" s="5">
        <f>D495</f>
        <v>0</v>
      </c>
      <c r="E494" s="5">
        <f>E495</f>
        <v>-162841</v>
      </c>
      <c r="F494" s="24"/>
    </row>
    <row r="495" spans="1:6" ht="14.25">
      <c r="A495" s="7" t="s">
        <v>375</v>
      </c>
      <c r="B495" s="21">
        <v>8501</v>
      </c>
      <c r="C495" s="5">
        <f>'Anexa nr.1-2'!C178+'Anexa nr.1-1'!C427</f>
        <v>0</v>
      </c>
      <c r="D495" s="5">
        <f>'Anexa nr.1-2'!D178+'Anexa nr.1-1'!D427</f>
        <v>0</v>
      </c>
      <c r="E495" s="5">
        <f>'Anexa nr.1-2'!E178+'Anexa nr.1-1'!E427</f>
        <v>-162841</v>
      </c>
      <c r="F495" s="24"/>
    </row>
    <row r="496" spans="1:6" ht="39">
      <c r="A496" s="7" t="s">
        <v>345</v>
      </c>
      <c r="B496" s="4" t="s">
        <v>322</v>
      </c>
      <c r="C496" s="5">
        <f>C497</f>
        <v>102351000</v>
      </c>
      <c r="D496" s="5">
        <f>D497</f>
        <v>101819000</v>
      </c>
      <c r="E496" s="5">
        <f>E497</f>
        <v>89831240</v>
      </c>
      <c r="F496" s="24">
        <f t="shared" si="49"/>
        <v>0.8822640175212878</v>
      </c>
    </row>
    <row r="497" spans="1:6" ht="12.75">
      <c r="A497" s="7" t="s">
        <v>221</v>
      </c>
      <c r="B497" s="4" t="s">
        <v>222</v>
      </c>
      <c r="C497" s="5">
        <f>C498+C499+C506+C510+C513+C500+C503</f>
        <v>102351000</v>
      </c>
      <c r="D497" s="5">
        <f>D498+D499+D506+D510+D513+D500+D503</f>
        <v>101819000</v>
      </c>
      <c r="E497" s="5">
        <f>E498+E499+E506+E510+E513+E500+E503</f>
        <v>89831240</v>
      </c>
      <c r="F497" s="24">
        <f t="shared" si="49"/>
        <v>0.8822640175212878</v>
      </c>
    </row>
    <row r="498" spans="1:6" ht="12.75">
      <c r="A498" s="7" t="s">
        <v>78</v>
      </c>
      <c r="B498" s="4" t="s">
        <v>79</v>
      </c>
      <c r="C498" s="5">
        <f>'Anexa nr.1-1'!C430</f>
        <v>81910000</v>
      </c>
      <c r="D498" s="5">
        <f>'Anexa nr.1-1'!D430</f>
        <v>81910000</v>
      </c>
      <c r="E498" s="5">
        <f>'Anexa nr.1-1'!E430</f>
        <v>75954465</v>
      </c>
      <c r="F498" s="24">
        <f t="shared" si="49"/>
        <v>0.9272917226223905</v>
      </c>
    </row>
    <row r="499" spans="1:6" ht="26.25">
      <c r="A499" s="7" t="s">
        <v>80</v>
      </c>
      <c r="B499" s="4" t="s">
        <v>81</v>
      </c>
      <c r="C499" s="5">
        <f>'Anexa nr.1-1'!C431</f>
        <v>12935000</v>
      </c>
      <c r="D499" s="5">
        <f>'Anexa nr.1-1'!D431</f>
        <v>12909000</v>
      </c>
      <c r="E499" s="5">
        <f>'Anexa nr.1-1'!E431</f>
        <v>10467646</v>
      </c>
      <c r="F499" s="24">
        <f t="shared" si="49"/>
        <v>0.8108796963358897</v>
      </c>
    </row>
    <row r="500" spans="1:6" ht="26.25">
      <c r="A500" s="7" t="s">
        <v>232</v>
      </c>
      <c r="B500" s="4" t="s">
        <v>233</v>
      </c>
      <c r="C500" s="5">
        <f aca="true" t="shared" si="52" ref="C500:E501">C501</f>
        <v>216000</v>
      </c>
      <c r="D500" s="5">
        <f t="shared" si="52"/>
        <v>216000</v>
      </c>
      <c r="E500" s="5">
        <f t="shared" si="52"/>
        <v>0</v>
      </c>
      <c r="F500" s="24">
        <f t="shared" si="49"/>
        <v>0</v>
      </c>
    </row>
    <row r="501" spans="1:6" ht="52.5">
      <c r="A501" s="7" t="s">
        <v>234</v>
      </c>
      <c r="B501" s="4" t="s">
        <v>235</v>
      </c>
      <c r="C501" s="5">
        <f t="shared" si="52"/>
        <v>216000</v>
      </c>
      <c r="D501" s="5">
        <f t="shared" si="52"/>
        <v>216000</v>
      </c>
      <c r="E501" s="5">
        <f t="shared" si="52"/>
        <v>0</v>
      </c>
      <c r="F501" s="24">
        <f t="shared" si="49"/>
        <v>0</v>
      </c>
    </row>
    <row r="502" spans="1:6" ht="12.75">
      <c r="A502" s="7" t="s">
        <v>236</v>
      </c>
      <c r="B502" s="4" t="s">
        <v>237</v>
      </c>
      <c r="C502" s="5">
        <f>'Anexa nr.1-1'!C434</f>
        <v>216000</v>
      </c>
      <c r="D502" s="5">
        <f>'Anexa nr.1-1'!D434</f>
        <v>216000</v>
      </c>
      <c r="E502" s="5">
        <f>'Anexa nr.1-1'!E434</f>
        <v>0</v>
      </c>
      <c r="F502" s="24">
        <f t="shared" si="49"/>
        <v>0</v>
      </c>
    </row>
    <row r="503" spans="1:6" ht="12.75">
      <c r="A503" s="7" t="s">
        <v>242</v>
      </c>
      <c r="B503" s="4" t="s">
        <v>243</v>
      </c>
      <c r="C503" s="5">
        <f aca="true" t="shared" si="53" ref="C503:E504">C504</f>
        <v>0</v>
      </c>
      <c r="D503" s="5">
        <f t="shared" si="53"/>
        <v>0</v>
      </c>
      <c r="E503" s="5">
        <f t="shared" si="53"/>
        <v>0</v>
      </c>
      <c r="F503" s="24"/>
    </row>
    <row r="504" spans="1:6" ht="12.75">
      <c r="A504" s="7" t="s">
        <v>244</v>
      </c>
      <c r="B504" s="4" t="s">
        <v>245</v>
      </c>
      <c r="C504" s="5">
        <f t="shared" si="53"/>
        <v>0</v>
      </c>
      <c r="D504" s="5">
        <f t="shared" si="53"/>
        <v>0</v>
      </c>
      <c r="E504" s="5">
        <f t="shared" si="53"/>
        <v>0</v>
      </c>
      <c r="F504" s="24"/>
    </row>
    <row r="505" spans="1:6" ht="26.25">
      <c r="A505" s="7" t="s">
        <v>426</v>
      </c>
      <c r="B505" s="4" t="s">
        <v>427</v>
      </c>
      <c r="C505" s="5">
        <f>'Anexa nr.1-1'!C437</f>
        <v>0</v>
      </c>
      <c r="D505" s="5">
        <f>'Anexa nr.1-1'!D437</f>
        <v>0</v>
      </c>
      <c r="E505" s="5">
        <f>'Anexa nr.1-1'!E437</f>
        <v>0</v>
      </c>
      <c r="F505" s="24"/>
    </row>
    <row r="506" spans="1:6" ht="12.75">
      <c r="A506" s="7" t="s">
        <v>248</v>
      </c>
      <c r="B506" s="4" t="s">
        <v>249</v>
      </c>
      <c r="C506" s="5">
        <f>C507</f>
        <v>5648000</v>
      </c>
      <c r="D506" s="5">
        <f>D507</f>
        <v>5142000</v>
      </c>
      <c r="E506" s="5">
        <f>E507</f>
        <v>3792548</v>
      </c>
      <c r="F506" s="24">
        <f t="shared" si="49"/>
        <v>0.737562816024893</v>
      </c>
    </row>
    <row r="507" spans="1:6" ht="12.75">
      <c r="A507" s="7" t="s">
        <v>250</v>
      </c>
      <c r="B507" s="4" t="s">
        <v>251</v>
      </c>
      <c r="C507" s="5">
        <f>C508+C509</f>
        <v>5648000</v>
      </c>
      <c r="D507" s="5">
        <f>D508+D509</f>
        <v>5142000</v>
      </c>
      <c r="E507" s="5">
        <f>E508+E509</f>
        <v>3792548</v>
      </c>
      <c r="F507" s="24">
        <f t="shared" si="49"/>
        <v>0.737562816024893</v>
      </c>
    </row>
    <row r="508" spans="1:6" ht="12.75">
      <c r="A508" s="7" t="s">
        <v>252</v>
      </c>
      <c r="B508" s="4" t="s">
        <v>253</v>
      </c>
      <c r="C508" s="5">
        <f>'Anexa nr.1-1'!C440</f>
        <v>3740000</v>
      </c>
      <c r="D508" s="5">
        <f>'Anexa nr.1-1'!D440</f>
        <v>3721000</v>
      </c>
      <c r="E508" s="5">
        <f>'Anexa nr.1-1'!E440</f>
        <v>3358305</v>
      </c>
      <c r="F508" s="24">
        <f t="shared" si="49"/>
        <v>0.9025275463585057</v>
      </c>
    </row>
    <row r="509" spans="1:6" ht="12.75">
      <c r="A509" s="7" t="s">
        <v>254</v>
      </c>
      <c r="B509" s="4" t="s">
        <v>255</v>
      </c>
      <c r="C509" s="5">
        <f>'Anexa nr.1-1'!C441</f>
        <v>1908000</v>
      </c>
      <c r="D509" s="5">
        <f>'Anexa nr.1-1'!D441</f>
        <v>1421000</v>
      </c>
      <c r="E509" s="5">
        <f>'Anexa nr.1-1'!E441</f>
        <v>434243</v>
      </c>
      <c r="F509" s="24">
        <f t="shared" si="49"/>
        <v>0.30558972554539054</v>
      </c>
    </row>
    <row r="510" spans="1:6" ht="26.25">
      <c r="A510" s="7" t="s">
        <v>82</v>
      </c>
      <c r="B510" s="4" t="s">
        <v>83</v>
      </c>
      <c r="C510" s="5">
        <f>C511+C512</f>
        <v>1642000</v>
      </c>
      <c r="D510" s="5">
        <f>D511+D512</f>
        <v>1642000</v>
      </c>
      <c r="E510" s="5">
        <f>E511+E512</f>
        <v>1150676</v>
      </c>
      <c r="F510" s="24">
        <f t="shared" si="49"/>
        <v>0.7007771010962242</v>
      </c>
    </row>
    <row r="511" spans="1:6" ht="12.75">
      <c r="A511" s="7" t="s">
        <v>256</v>
      </c>
      <c r="B511" s="4" t="s">
        <v>257</v>
      </c>
      <c r="C511" s="5">
        <f>'Anexa nr.1-1'!C443</f>
        <v>800000</v>
      </c>
      <c r="D511" s="5">
        <f>'Anexa nr.1-1'!D443</f>
        <v>800000</v>
      </c>
      <c r="E511" s="5">
        <f>'Anexa nr.1-1'!E443</f>
        <v>392250</v>
      </c>
      <c r="F511" s="24">
        <f t="shared" si="49"/>
        <v>0.4903125</v>
      </c>
    </row>
    <row r="512" spans="1:6" ht="12.75">
      <c r="A512" s="7" t="s">
        <v>86</v>
      </c>
      <c r="B512" s="4" t="s">
        <v>87</v>
      </c>
      <c r="C512" s="5">
        <f>'Anexa nr.1-1'!C444</f>
        <v>842000</v>
      </c>
      <c r="D512" s="5">
        <f>'Anexa nr.1-1'!D444</f>
        <v>842000</v>
      </c>
      <c r="E512" s="5">
        <f>'Anexa nr.1-1'!E444</f>
        <v>758426</v>
      </c>
      <c r="F512" s="24">
        <f t="shared" si="49"/>
        <v>0.9007434679334917</v>
      </c>
    </row>
    <row r="513" spans="1:6" ht="27">
      <c r="A513" s="7" t="s">
        <v>374</v>
      </c>
      <c r="B513" s="4" t="s">
        <v>376</v>
      </c>
      <c r="C513" s="5">
        <f>C514</f>
        <v>0</v>
      </c>
      <c r="D513" s="5">
        <f>D514</f>
        <v>0</v>
      </c>
      <c r="E513" s="5">
        <f>E514</f>
        <v>-1534095</v>
      </c>
      <c r="F513" s="24"/>
    </row>
    <row r="514" spans="1:6" ht="14.25">
      <c r="A514" s="7" t="s">
        <v>375</v>
      </c>
      <c r="B514" s="21">
        <v>8501</v>
      </c>
      <c r="C514" s="5">
        <f>'Anexa nr.1-1'!C446</f>
        <v>0</v>
      </c>
      <c r="D514" s="5">
        <f>'Anexa nr.1-1'!D446</f>
        <v>0</v>
      </c>
      <c r="E514" s="5">
        <f>'Anexa nr.1-1'!E446</f>
        <v>-1534095</v>
      </c>
      <c r="F514" s="24"/>
    </row>
    <row r="515" spans="1:6" ht="26.25">
      <c r="A515" s="7" t="s">
        <v>323</v>
      </c>
      <c r="B515" s="4" t="s">
        <v>324</v>
      </c>
      <c r="C515" s="5">
        <f aca="true" t="shared" si="54" ref="C515:E516">C516</f>
        <v>60113000</v>
      </c>
      <c r="D515" s="5">
        <f t="shared" si="54"/>
        <v>10389000</v>
      </c>
      <c r="E515" s="5">
        <f t="shared" si="54"/>
        <v>7723474</v>
      </c>
      <c r="F515" s="24">
        <f t="shared" si="49"/>
        <v>0.7434280488978727</v>
      </c>
    </row>
    <row r="516" spans="1:6" ht="12.75">
      <c r="A516" s="7" t="s">
        <v>327</v>
      </c>
      <c r="B516" s="4" t="s">
        <v>328</v>
      </c>
      <c r="C516" s="5">
        <f t="shared" si="54"/>
        <v>60113000</v>
      </c>
      <c r="D516" s="5">
        <f t="shared" si="54"/>
        <v>10389000</v>
      </c>
      <c r="E516" s="5">
        <f t="shared" si="54"/>
        <v>7723474</v>
      </c>
      <c r="F516" s="24">
        <f t="shared" si="49"/>
        <v>0.7434280488978727</v>
      </c>
    </row>
    <row r="517" spans="1:6" ht="12.75">
      <c r="A517" s="7" t="s">
        <v>221</v>
      </c>
      <c r="B517" s="4" t="s">
        <v>222</v>
      </c>
      <c r="C517" s="5">
        <f>C518+C519+C523</f>
        <v>60113000</v>
      </c>
      <c r="D517" s="5">
        <f>D518+D519+D523</f>
        <v>10389000</v>
      </c>
      <c r="E517" s="5">
        <f>E518+E519+E523</f>
        <v>7723474</v>
      </c>
      <c r="F517" s="24">
        <f t="shared" si="49"/>
        <v>0.7434280488978727</v>
      </c>
    </row>
    <row r="518" spans="1:6" ht="26.25">
      <c r="A518" s="7" t="s">
        <v>80</v>
      </c>
      <c r="B518" s="4" t="s">
        <v>81</v>
      </c>
      <c r="C518" s="5">
        <f>'Anexa nr.1-1'!C450</f>
        <v>60113000</v>
      </c>
      <c r="D518" s="5">
        <f>'Anexa nr.1-1'!D450</f>
        <v>10389000</v>
      </c>
      <c r="E518" s="5">
        <f>'Anexa nr.1-1'!E450</f>
        <v>7893473</v>
      </c>
      <c r="F518" s="24">
        <f t="shared" si="49"/>
        <v>0.7597914139955723</v>
      </c>
    </row>
    <row r="519" spans="1:6" ht="12.75">
      <c r="A519" s="7" t="s">
        <v>262</v>
      </c>
      <c r="B519" s="4" t="s">
        <v>263</v>
      </c>
      <c r="C519" s="5">
        <f aca="true" t="shared" si="55" ref="C519:E521">C520</f>
        <v>0</v>
      </c>
      <c r="D519" s="5">
        <f t="shared" si="55"/>
        <v>0</v>
      </c>
      <c r="E519" s="5">
        <f t="shared" si="55"/>
        <v>0</v>
      </c>
      <c r="F519" s="24"/>
    </row>
    <row r="520" spans="1:6" ht="12.75">
      <c r="A520" s="7" t="s">
        <v>264</v>
      </c>
      <c r="B520" s="4" t="s">
        <v>265</v>
      </c>
      <c r="C520" s="5">
        <f t="shared" si="55"/>
        <v>0</v>
      </c>
      <c r="D520" s="5">
        <f t="shared" si="55"/>
        <v>0</v>
      </c>
      <c r="E520" s="5">
        <f t="shared" si="55"/>
        <v>0</v>
      </c>
      <c r="F520" s="24"/>
    </row>
    <row r="521" spans="1:6" ht="12.75">
      <c r="A521" s="7" t="s">
        <v>270</v>
      </c>
      <c r="B521" s="4" t="s">
        <v>271</v>
      </c>
      <c r="C521" s="5">
        <f t="shared" si="55"/>
        <v>0</v>
      </c>
      <c r="D521" s="5">
        <f t="shared" si="55"/>
        <v>0</v>
      </c>
      <c r="E521" s="5">
        <f t="shared" si="55"/>
        <v>0</v>
      </c>
      <c r="F521" s="24"/>
    </row>
    <row r="522" spans="1:6" ht="12.75">
      <c r="A522" s="7" t="s">
        <v>272</v>
      </c>
      <c r="B522" s="4" t="s">
        <v>273</v>
      </c>
      <c r="C522" s="5">
        <f>'Anexa nr.1-1'!C454</f>
        <v>0</v>
      </c>
      <c r="D522" s="5">
        <f>'Anexa nr.1-1'!D454</f>
        <v>0</v>
      </c>
      <c r="E522" s="5">
        <f>'Anexa nr.1-1'!E454</f>
        <v>0</v>
      </c>
      <c r="F522" s="24"/>
    </row>
    <row r="523" spans="1:6" ht="27">
      <c r="A523" s="7" t="s">
        <v>374</v>
      </c>
      <c r="B523" s="4" t="s">
        <v>376</v>
      </c>
      <c r="C523" s="5">
        <f>C524</f>
        <v>0</v>
      </c>
      <c r="D523" s="5">
        <f>D524</f>
        <v>0</v>
      </c>
      <c r="E523" s="5">
        <f>E524</f>
        <v>-169999</v>
      </c>
      <c r="F523" s="24"/>
    </row>
    <row r="524" spans="1:6" ht="14.25">
      <c r="A524" s="7" t="s">
        <v>375</v>
      </c>
      <c r="B524" s="21">
        <v>8501</v>
      </c>
      <c r="C524" s="5">
        <f>'Anexa nr.1-1'!C456</f>
        <v>0</v>
      </c>
      <c r="D524" s="5">
        <f>'Anexa nr.1-1'!D456</f>
        <v>0</v>
      </c>
      <c r="E524" s="5">
        <f>'Anexa nr.1-1'!E456</f>
        <v>-169999</v>
      </c>
      <c r="F524" s="24"/>
    </row>
    <row r="525" spans="1:6" ht="26.25">
      <c r="A525" s="7" t="s">
        <v>329</v>
      </c>
      <c r="B525" s="4" t="s">
        <v>330</v>
      </c>
      <c r="C525" s="5">
        <f>C526+C529+C544</f>
        <v>61999000</v>
      </c>
      <c r="D525" s="5">
        <f>D526+D529+D544</f>
        <v>53048000</v>
      </c>
      <c r="E525" s="5">
        <f>E526+E529+E544</f>
        <v>28776990</v>
      </c>
      <c r="F525" s="24">
        <f aca="true" t="shared" si="56" ref="F521:F584">E525/D525</f>
        <v>0.5424707811793094</v>
      </c>
    </row>
    <row r="526" spans="1:6" ht="26.25">
      <c r="A526" s="7" t="s">
        <v>331</v>
      </c>
      <c r="B526" s="4" t="s">
        <v>332</v>
      </c>
      <c r="C526" s="5">
        <f aca="true" t="shared" si="57" ref="C526:E527">C527</f>
        <v>205000</v>
      </c>
      <c r="D526" s="5">
        <f t="shared" si="57"/>
        <v>205000</v>
      </c>
      <c r="E526" s="5">
        <f t="shared" si="57"/>
        <v>0</v>
      </c>
      <c r="F526" s="24">
        <f t="shared" si="56"/>
        <v>0</v>
      </c>
    </row>
    <row r="527" spans="1:6" ht="12.75">
      <c r="A527" s="7" t="s">
        <v>221</v>
      </c>
      <c r="B527" s="4" t="s">
        <v>222</v>
      </c>
      <c r="C527" s="5">
        <f t="shared" si="57"/>
        <v>205000</v>
      </c>
      <c r="D527" s="5">
        <f t="shared" si="57"/>
        <v>205000</v>
      </c>
      <c r="E527" s="5">
        <f t="shared" si="57"/>
        <v>0</v>
      </c>
      <c r="F527" s="24">
        <f t="shared" si="56"/>
        <v>0</v>
      </c>
    </row>
    <row r="528" spans="1:6" ht="26.25">
      <c r="A528" s="7" t="s">
        <v>80</v>
      </c>
      <c r="B528" s="4" t="s">
        <v>81</v>
      </c>
      <c r="C528" s="5">
        <f>'Anexa nr.1-1'!C460</f>
        <v>205000</v>
      </c>
      <c r="D528" s="5">
        <f>'Anexa nr.1-1'!D460</f>
        <v>205000</v>
      </c>
      <c r="E528" s="5">
        <f>'Anexa nr.1-1'!E460</f>
        <v>0</v>
      </c>
      <c r="F528" s="24">
        <f t="shared" si="56"/>
        <v>0</v>
      </c>
    </row>
    <row r="529" spans="1:6" ht="12.75">
      <c r="A529" s="7" t="s">
        <v>333</v>
      </c>
      <c r="B529" s="4" t="s">
        <v>334</v>
      </c>
      <c r="C529" s="5">
        <f>C530</f>
        <v>52211000</v>
      </c>
      <c r="D529" s="5">
        <f>D530</f>
        <v>46096000</v>
      </c>
      <c r="E529" s="5">
        <f>E530</f>
        <v>24471322</v>
      </c>
      <c r="F529" s="24">
        <f t="shared" si="56"/>
        <v>0.5308773429364804</v>
      </c>
    </row>
    <row r="530" spans="1:6" ht="12.75">
      <c r="A530" s="7" t="s">
        <v>221</v>
      </c>
      <c r="B530" s="4" t="s">
        <v>222</v>
      </c>
      <c r="C530" s="5">
        <f>C531+C532+C536+C542</f>
        <v>52211000</v>
      </c>
      <c r="D530" s="5">
        <f>D531+D532+D536+D542</f>
        <v>46096000</v>
      </c>
      <c r="E530" s="5">
        <f>E531+E532+E536+E542</f>
        <v>24471322</v>
      </c>
      <c r="F530" s="24">
        <f t="shared" si="56"/>
        <v>0.5308773429364804</v>
      </c>
    </row>
    <row r="531" spans="1:6" ht="26.25">
      <c r="A531" s="7" t="s">
        <v>80</v>
      </c>
      <c r="B531" s="4" t="s">
        <v>81</v>
      </c>
      <c r="C531" s="5">
        <f>'Anexa nr.1-1'!C463</f>
        <v>36635000</v>
      </c>
      <c r="D531" s="5">
        <f>'Anexa nr.1-1'!D463</f>
        <v>35385000</v>
      </c>
      <c r="E531" s="5">
        <f>'Anexa nr.1-1'!E463</f>
        <v>15548283</v>
      </c>
      <c r="F531" s="24">
        <f t="shared" si="56"/>
        <v>0.4394032217041119</v>
      </c>
    </row>
    <row r="532" spans="1:6" ht="12.75">
      <c r="A532" s="7" t="s">
        <v>242</v>
      </c>
      <c r="B532" s="4" t="s">
        <v>243</v>
      </c>
      <c r="C532" s="5">
        <f>C533</f>
        <v>11096000</v>
      </c>
      <c r="D532" s="5">
        <f>D533</f>
        <v>8471000</v>
      </c>
      <c r="E532" s="5">
        <f>E533</f>
        <v>6925163</v>
      </c>
      <c r="F532" s="24">
        <f t="shared" si="56"/>
        <v>0.8175142250029512</v>
      </c>
    </row>
    <row r="533" spans="1:6" ht="12.75">
      <c r="A533" s="7" t="s">
        <v>244</v>
      </c>
      <c r="B533" s="4" t="s">
        <v>245</v>
      </c>
      <c r="C533" s="5">
        <f>C534+C535</f>
        <v>11096000</v>
      </c>
      <c r="D533" s="5">
        <f>D534+D535</f>
        <v>8471000</v>
      </c>
      <c r="E533" s="5">
        <f>E534+E535</f>
        <v>6925163</v>
      </c>
      <c r="F533" s="24">
        <f t="shared" si="56"/>
        <v>0.8175142250029512</v>
      </c>
    </row>
    <row r="534" spans="1:6" ht="12.75">
      <c r="A534" s="7" t="s">
        <v>246</v>
      </c>
      <c r="B534" s="4" t="s">
        <v>247</v>
      </c>
      <c r="C534" s="5">
        <f>'Anexa nr.1-1'!C466</f>
        <v>9096000</v>
      </c>
      <c r="D534" s="5">
        <f>'Anexa nr.1-1'!D466</f>
        <v>7471000</v>
      </c>
      <c r="E534" s="5">
        <f>'Anexa nr.1-1'!E466</f>
        <v>6925163</v>
      </c>
      <c r="F534" s="24">
        <f t="shared" si="56"/>
        <v>0.9269392316958908</v>
      </c>
    </row>
    <row r="535" spans="1:6" ht="12.75">
      <c r="A535" s="7" t="s">
        <v>447</v>
      </c>
      <c r="B535" s="4" t="s">
        <v>448</v>
      </c>
      <c r="C535" s="5">
        <f>'Anexa nr.1-1'!C467</f>
        <v>2000000</v>
      </c>
      <c r="D535" s="5">
        <f>'Anexa nr.1-1'!D467</f>
        <v>1000000</v>
      </c>
      <c r="E535" s="5">
        <f>'Anexa nr.1-1'!E467</f>
        <v>0</v>
      </c>
      <c r="F535" s="24">
        <f t="shared" si="56"/>
        <v>0</v>
      </c>
    </row>
    <row r="536" spans="1:6" ht="12.75">
      <c r="A536" s="7" t="s">
        <v>262</v>
      </c>
      <c r="B536" s="4" t="s">
        <v>263</v>
      </c>
      <c r="C536" s="5">
        <f>C537</f>
        <v>4480000</v>
      </c>
      <c r="D536" s="5">
        <f>D537</f>
        <v>2240000</v>
      </c>
      <c r="E536" s="5">
        <f>E537</f>
        <v>2239654</v>
      </c>
      <c r="F536" s="24">
        <f t="shared" si="56"/>
        <v>0.9998455357142857</v>
      </c>
    </row>
    <row r="537" spans="1:6" ht="12.75">
      <c r="A537" s="7" t="s">
        <v>264</v>
      </c>
      <c r="B537" s="4" t="s">
        <v>265</v>
      </c>
      <c r="C537" s="5">
        <f>C538+C540</f>
        <v>4480000</v>
      </c>
      <c r="D537" s="5">
        <f>D538+D540</f>
        <v>2240000</v>
      </c>
      <c r="E537" s="5">
        <f>E538+E540</f>
        <v>2239654</v>
      </c>
      <c r="F537" s="24">
        <f t="shared" si="56"/>
        <v>0.9998455357142857</v>
      </c>
    </row>
    <row r="538" spans="1:6" ht="26.25">
      <c r="A538" s="7" t="s">
        <v>266</v>
      </c>
      <c r="B538" s="4" t="s">
        <v>267</v>
      </c>
      <c r="C538" s="5">
        <f>C539</f>
        <v>1088000</v>
      </c>
      <c r="D538" s="5">
        <f>D539</f>
        <v>544000</v>
      </c>
      <c r="E538" s="5">
        <f>E539</f>
        <v>543750</v>
      </c>
      <c r="F538" s="24">
        <f t="shared" si="56"/>
        <v>0.9995404411764706</v>
      </c>
    </row>
    <row r="539" spans="1:6" ht="12.75">
      <c r="A539" s="7" t="s">
        <v>268</v>
      </c>
      <c r="B539" s="4" t="s">
        <v>269</v>
      </c>
      <c r="C539" s="5">
        <f>'Anexa nr.1-1'!C471</f>
        <v>1088000</v>
      </c>
      <c r="D539" s="5">
        <f>'Anexa nr.1-1'!D471</f>
        <v>544000</v>
      </c>
      <c r="E539" s="5">
        <f>'Anexa nr.1-1'!E471</f>
        <v>543750</v>
      </c>
      <c r="F539" s="24">
        <f t="shared" si="56"/>
        <v>0.9995404411764706</v>
      </c>
    </row>
    <row r="540" spans="1:6" ht="12.75">
      <c r="A540" s="7" t="s">
        <v>270</v>
      </c>
      <c r="B540" s="4" t="s">
        <v>271</v>
      </c>
      <c r="C540" s="5">
        <f>C541</f>
        <v>3392000</v>
      </c>
      <c r="D540" s="5">
        <f>D541</f>
        <v>1696000</v>
      </c>
      <c r="E540" s="5">
        <f>E541</f>
        <v>1695904</v>
      </c>
      <c r="F540" s="24">
        <f t="shared" si="56"/>
        <v>0.9999433962264151</v>
      </c>
    </row>
    <row r="541" spans="1:6" ht="12.75">
      <c r="A541" s="7" t="s">
        <v>272</v>
      </c>
      <c r="B541" s="4" t="s">
        <v>273</v>
      </c>
      <c r="C541" s="5">
        <f>'Anexa nr.1-1'!C473</f>
        <v>3392000</v>
      </c>
      <c r="D541" s="5">
        <f>'Anexa nr.1-1'!D473</f>
        <v>1696000</v>
      </c>
      <c r="E541" s="5">
        <f>'Anexa nr.1-1'!E473</f>
        <v>1695904</v>
      </c>
      <c r="F541" s="24">
        <f t="shared" si="56"/>
        <v>0.9999433962264151</v>
      </c>
    </row>
    <row r="542" spans="1:6" ht="27">
      <c r="A542" s="7" t="s">
        <v>374</v>
      </c>
      <c r="B542" s="4" t="s">
        <v>376</v>
      </c>
      <c r="C542" s="5">
        <f>C543</f>
        <v>0</v>
      </c>
      <c r="D542" s="5">
        <f>D543</f>
        <v>0</v>
      </c>
      <c r="E542" s="5">
        <f>E543</f>
        <v>-241778</v>
      </c>
      <c r="F542" s="24"/>
    </row>
    <row r="543" spans="1:6" ht="14.25">
      <c r="A543" s="7" t="s">
        <v>375</v>
      </c>
      <c r="B543" s="21">
        <v>8501</v>
      </c>
      <c r="C543" s="5">
        <f>'Anexa nr.1-1'!C475</f>
        <v>0</v>
      </c>
      <c r="D543" s="5">
        <f>'Anexa nr.1-1'!D475</f>
        <v>0</v>
      </c>
      <c r="E543" s="5">
        <f>'Anexa nr.1-1'!E475</f>
        <v>-241778</v>
      </c>
      <c r="F543" s="24"/>
    </row>
    <row r="544" spans="1:6" ht="12.75">
      <c r="A544" s="7" t="s">
        <v>335</v>
      </c>
      <c r="B544" s="4" t="s">
        <v>336</v>
      </c>
      <c r="C544" s="5">
        <f>C545</f>
        <v>9583000</v>
      </c>
      <c r="D544" s="5">
        <f>D545</f>
        <v>6747000</v>
      </c>
      <c r="E544" s="5">
        <f>E545</f>
        <v>4305668</v>
      </c>
      <c r="F544" s="24">
        <f t="shared" si="56"/>
        <v>0.6381603675707722</v>
      </c>
    </row>
    <row r="545" spans="1:6" ht="12.75">
      <c r="A545" s="7" t="s">
        <v>221</v>
      </c>
      <c r="B545" s="4" t="s">
        <v>222</v>
      </c>
      <c r="C545" s="5">
        <f>C546+C547+C551+C553</f>
        <v>9583000</v>
      </c>
      <c r="D545" s="5">
        <f>D546+D547+D551+D553</f>
        <v>6747000</v>
      </c>
      <c r="E545" s="5">
        <f>E546+E547+E551+E553</f>
        <v>4305668</v>
      </c>
      <c r="F545" s="24">
        <f t="shared" si="56"/>
        <v>0.6381603675707722</v>
      </c>
    </row>
    <row r="546" spans="1:6" ht="26.25">
      <c r="A546" s="7" t="s">
        <v>80</v>
      </c>
      <c r="B546" s="4" t="s">
        <v>81</v>
      </c>
      <c r="C546" s="5">
        <f>'Anexa nr.1-1'!C478</f>
        <v>7008000</v>
      </c>
      <c r="D546" s="5">
        <f>'Anexa nr.1-1'!D478</f>
        <v>4232000</v>
      </c>
      <c r="E546" s="5">
        <f>'Anexa nr.1-1'!E478</f>
        <v>2666945</v>
      </c>
      <c r="F546" s="24">
        <f t="shared" si="56"/>
        <v>0.6301854914933838</v>
      </c>
    </row>
    <row r="547" spans="1:6" ht="26.25">
      <c r="A547" s="7" t="s">
        <v>232</v>
      </c>
      <c r="B547" s="4" t="s">
        <v>233</v>
      </c>
      <c r="C547" s="5">
        <f>C548</f>
        <v>345000</v>
      </c>
      <c r="D547" s="5">
        <f>D548</f>
        <v>285000</v>
      </c>
      <c r="E547" s="5">
        <f>E548</f>
        <v>231648</v>
      </c>
      <c r="F547" s="24">
        <f t="shared" si="56"/>
        <v>0.8128</v>
      </c>
    </row>
    <row r="548" spans="1:6" ht="52.5">
      <c r="A548" s="7" t="s">
        <v>234</v>
      </c>
      <c r="B548" s="4" t="s">
        <v>235</v>
      </c>
      <c r="C548" s="5">
        <f>C549+C550</f>
        <v>345000</v>
      </c>
      <c r="D548" s="5">
        <f>D549+D550</f>
        <v>285000</v>
      </c>
      <c r="E548" s="5">
        <f>E549+E550</f>
        <v>231648</v>
      </c>
      <c r="F548" s="24">
        <f t="shared" si="56"/>
        <v>0.8128</v>
      </c>
    </row>
    <row r="549" spans="1:6" ht="12.75">
      <c r="A549" s="7" t="s">
        <v>236</v>
      </c>
      <c r="B549" s="4" t="s">
        <v>237</v>
      </c>
      <c r="C549" s="5">
        <f>'Anexa nr.1-1'!C481</f>
        <v>95000</v>
      </c>
      <c r="D549" s="5">
        <f>'Anexa nr.1-1'!D481</f>
        <v>95000</v>
      </c>
      <c r="E549" s="5">
        <f>'Anexa nr.1-1'!E481</f>
        <v>67100</v>
      </c>
      <c r="F549" s="24">
        <f t="shared" si="56"/>
        <v>0.7063157894736842</v>
      </c>
    </row>
    <row r="550" spans="1:6" ht="12.75">
      <c r="A550" s="7" t="s">
        <v>238</v>
      </c>
      <c r="B550" s="4" t="s">
        <v>239</v>
      </c>
      <c r="C550" s="5">
        <f>'Anexa nr.1-1'!C482</f>
        <v>250000</v>
      </c>
      <c r="D550" s="5">
        <f>'Anexa nr.1-1'!D482</f>
        <v>190000</v>
      </c>
      <c r="E550" s="5">
        <f>'Anexa nr.1-1'!E482</f>
        <v>164548</v>
      </c>
      <c r="F550" s="24">
        <f t="shared" si="56"/>
        <v>0.866042105263158</v>
      </c>
    </row>
    <row r="551" spans="1:6" ht="26.25">
      <c r="A551" s="7" t="s">
        <v>82</v>
      </c>
      <c r="B551" s="4" t="s">
        <v>83</v>
      </c>
      <c r="C551" s="5">
        <f>C552</f>
        <v>2230000</v>
      </c>
      <c r="D551" s="5">
        <f>D552</f>
        <v>2230000</v>
      </c>
      <c r="E551" s="5">
        <f>E552</f>
        <v>1407096</v>
      </c>
      <c r="F551" s="24">
        <f t="shared" si="56"/>
        <v>0.6309847533632287</v>
      </c>
    </row>
    <row r="552" spans="1:6" ht="12.75">
      <c r="A552" s="7" t="s">
        <v>256</v>
      </c>
      <c r="B552" s="4" t="s">
        <v>257</v>
      </c>
      <c r="C552" s="5">
        <f>'Anexa nr.1-1'!C484</f>
        <v>2230000</v>
      </c>
      <c r="D552" s="5">
        <f>'Anexa nr.1-1'!D484</f>
        <v>2230000</v>
      </c>
      <c r="E552" s="5">
        <f>'Anexa nr.1-1'!E484</f>
        <v>1407096</v>
      </c>
      <c r="F552" s="24">
        <f t="shared" si="56"/>
        <v>0.6309847533632287</v>
      </c>
    </row>
    <row r="553" spans="1:6" ht="27">
      <c r="A553" s="7" t="s">
        <v>374</v>
      </c>
      <c r="B553" s="4" t="s">
        <v>376</v>
      </c>
      <c r="C553" s="5">
        <f>C554</f>
        <v>0</v>
      </c>
      <c r="D553" s="5">
        <f>D554</f>
        <v>0</v>
      </c>
      <c r="E553" s="5">
        <f>E554</f>
        <v>-21</v>
      </c>
      <c r="F553" s="24"/>
    </row>
    <row r="554" spans="1:6" ht="14.25">
      <c r="A554" s="7" t="s">
        <v>375</v>
      </c>
      <c r="B554" s="21">
        <v>8501</v>
      </c>
      <c r="C554" s="5">
        <f>'Anexa nr.1-1'!C486</f>
        <v>0</v>
      </c>
      <c r="D554" s="5">
        <f>'Anexa nr.1-1'!D486</f>
        <v>0</v>
      </c>
      <c r="E554" s="5">
        <f>'Anexa nr.1-1'!E486</f>
        <v>-21</v>
      </c>
      <c r="F554" s="24"/>
    </row>
    <row r="555" spans="1:6" ht="26.25">
      <c r="A555" s="7" t="s">
        <v>346</v>
      </c>
      <c r="B555" s="4" t="s">
        <v>141</v>
      </c>
      <c r="C555" s="5">
        <f>C566+C585+C587+C556+C559+C563</f>
        <v>163711000</v>
      </c>
      <c r="D555" s="5">
        <f>D566+D585+D587+D556+D559+D563</f>
        <v>124496000</v>
      </c>
      <c r="E555" s="5">
        <f>E566+E585+E587+E556+E559+E563</f>
        <v>99131674</v>
      </c>
      <c r="F555" s="24">
        <f t="shared" si="56"/>
        <v>0.7962639281583344</v>
      </c>
    </row>
    <row r="556" spans="1:7" ht="14.25">
      <c r="A556" s="7" t="s">
        <v>134</v>
      </c>
      <c r="B556" s="4" t="s">
        <v>17</v>
      </c>
      <c r="C556" s="5">
        <f aca="true" t="shared" si="58" ref="C556:E557">C557</f>
        <v>15567000</v>
      </c>
      <c r="D556" s="5">
        <f t="shared" si="58"/>
        <v>8508000</v>
      </c>
      <c r="E556" s="5">
        <f t="shared" si="58"/>
        <v>1598691</v>
      </c>
      <c r="F556" s="24">
        <f t="shared" si="56"/>
        <v>0.18790444287729197</v>
      </c>
      <c r="G556" s="9"/>
    </row>
    <row r="557" spans="1:6" ht="14.25">
      <c r="A557" s="7" t="s">
        <v>135</v>
      </c>
      <c r="B557" s="4" t="s">
        <v>31</v>
      </c>
      <c r="C557" s="5">
        <f t="shared" si="58"/>
        <v>15567000</v>
      </c>
      <c r="D557" s="5">
        <f t="shared" si="58"/>
        <v>8508000</v>
      </c>
      <c r="E557" s="5">
        <f t="shared" si="58"/>
        <v>1598691</v>
      </c>
      <c r="F557" s="24">
        <f t="shared" si="56"/>
        <v>0.18790444287729197</v>
      </c>
    </row>
    <row r="558" spans="1:6" ht="14.25">
      <c r="A558" s="7" t="s">
        <v>36</v>
      </c>
      <c r="B558" s="4" t="s">
        <v>37</v>
      </c>
      <c r="C558" s="5">
        <f>'Anexa nr.1-2'!C184+'Anexa nr.1-1'!C489</f>
        <v>15567000</v>
      </c>
      <c r="D558" s="5">
        <f>'Anexa nr.1-2'!D184+'Anexa nr.1-1'!D489</f>
        <v>8508000</v>
      </c>
      <c r="E558" s="5">
        <f>'Anexa nr.1-2'!E184+'Anexa nr.1-1'!E489</f>
        <v>1598691</v>
      </c>
      <c r="F558" s="24">
        <f t="shared" si="56"/>
        <v>0.18790444287729197</v>
      </c>
    </row>
    <row r="559" spans="1:6" ht="14.25">
      <c r="A559" s="7" t="s">
        <v>40</v>
      </c>
      <c r="B559" s="4" t="s">
        <v>41</v>
      </c>
      <c r="C559" s="5">
        <f>C560</f>
        <v>11000</v>
      </c>
      <c r="D559" s="5">
        <f>D560</f>
        <v>11000</v>
      </c>
      <c r="E559" s="5">
        <f>E560</f>
        <v>13198</v>
      </c>
      <c r="F559" s="24">
        <f t="shared" si="56"/>
        <v>1.199818181818182</v>
      </c>
    </row>
    <row r="560" spans="1:6" ht="14.25">
      <c r="A560" s="7" t="s">
        <v>42</v>
      </c>
      <c r="B560" s="4" t="s">
        <v>43</v>
      </c>
      <c r="C560" s="5">
        <f>C561+C562</f>
        <v>11000</v>
      </c>
      <c r="D560" s="5">
        <f>D561+D562</f>
        <v>11000</v>
      </c>
      <c r="E560" s="5">
        <f>E561+E562</f>
        <v>13198</v>
      </c>
      <c r="F560" s="24">
        <f t="shared" si="56"/>
        <v>1.199818181818182</v>
      </c>
    </row>
    <row r="561" spans="1:6" ht="14.25">
      <c r="A561" s="7" t="s">
        <v>44</v>
      </c>
      <c r="B561" s="4" t="s">
        <v>45</v>
      </c>
      <c r="C561" s="5">
        <f>'Anexa nr.1-2'!C187+'Anexa nr.1-1'!C492</f>
        <v>5000</v>
      </c>
      <c r="D561" s="5">
        <f>'Anexa nr.1-2'!D187+'Anexa nr.1-1'!D492</f>
        <v>5000</v>
      </c>
      <c r="E561" s="5">
        <f>'Anexa nr.1-2'!E187+'Anexa nr.1-1'!E492</f>
        <v>7013</v>
      </c>
      <c r="F561" s="24">
        <f t="shared" si="56"/>
        <v>1.4026</v>
      </c>
    </row>
    <row r="562" spans="1:6" ht="14.25">
      <c r="A562" s="7" t="s">
        <v>435</v>
      </c>
      <c r="B562" s="21">
        <v>390207</v>
      </c>
      <c r="C562" s="5">
        <f>'Anexa nr.1-1'!C493</f>
        <v>6000</v>
      </c>
      <c r="D562" s="5">
        <f>'Anexa nr.1-1'!D493</f>
        <v>6000</v>
      </c>
      <c r="E562" s="5">
        <f>'Anexa nr.1-1'!E493</f>
        <v>6185</v>
      </c>
      <c r="F562" s="24">
        <f t="shared" si="56"/>
        <v>1.0308333333333333</v>
      </c>
    </row>
    <row r="563" spans="1:6" ht="14.25">
      <c r="A563" s="7" t="s">
        <v>386</v>
      </c>
      <c r="B563" s="23" t="s">
        <v>378</v>
      </c>
      <c r="C563" s="5">
        <f aca="true" t="shared" si="59" ref="C563:E564">C564</f>
        <v>0</v>
      </c>
      <c r="D563" s="5">
        <f t="shared" si="59"/>
        <v>0</v>
      </c>
      <c r="E563" s="5">
        <f t="shared" si="59"/>
        <v>50000000</v>
      </c>
      <c r="F563" s="24"/>
    </row>
    <row r="564" spans="1:6" ht="14.25">
      <c r="A564" s="7" t="s">
        <v>387</v>
      </c>
      <c r="B564" s="23" t="s">
        <v>389</v>
      </c>
      <c r="C564" s="5">
        <f t="shared" si="59"/>
        <v>0</v>
      </c>
      <c r="D564" s="5">
        <f t="shared" si="59"/>
        <v>0</v>
      </c>
      <c r="E564" s="5">
        <f t="shared" si="59"/>
        <v>50000000</v>
      </c>
      <c r="F564" s="24"/>
    </row>
    <row r="565" spans="1:6" ht="27">
      <c r="A565" s="7" t="s">
        <v>388</v>
      </c>
      <c r="B565" s="23" t="s">
        <v>390</v>
      </c>
      <c r="C565" s="5">
        <f>'Anexa nr.1-1'!C496</f>
        <v>0</v>
      </c>
      <c r="D565" s="5">
        <f>'Anexa nr.1-1'!D496</f>
        <v>0</v>
      </c>
      <c r="E565" s="5">
        <f>'Anexa nr.1-1'!E496</f>
        <v>50000000</v>
      </c>
      <c r="F565" s="24"/>
    </row>
    <row r="566" spans="1:6" ht="12.75">
      <c r="A566" s="7" t="s">
        <v>46</v>
      </c>
      <c r="B566" s="4" t="s">
        <v>47</v>
      </c>
      <c r="C566" s="5">
        <f>C567</f>
        <v>21436000</v>
      </c>
      <c r="D566" s="5">
        <f>D567</f>
        <v>13330000</v>
      </c>
      <c r="E566" s="5">
        <f>E567</f>
        <v>9419028</v>
      </c>
      <c r="F566" s="24">
        <f t="shared" si="56"/>
        <v>0.7066037509377344</v>
      </c>
    </row>
    <row r="567" spans="1:6" ht="26.25">
      <c r="A567" s="7" t="s">
        <v>195</v>
      </c>
      <c r="B567" s="4" t="s">
        <v>49</v>
      </c>
      <c r="C567" s="5">
        <f>C568+C579</f>
        <v>21436000</v>
      </c>
      <c r="D567" s="5">
        <f>D568+D579</f>
        <v>13330000</v>
      </c>
      <c r="E567" s="5">
        <f>E568+E579</f>
        <v>9419028</v>
      </c>
      <c r="F567" s="24">
        <f t="shared" si="56"/>
        <v>0.7066037509377344</v>
      </c>
    </row>
    <row r="568" spans="1:6" ht="52.5">
      <c r="A568" s="7" t="s">
        <v>347</v>
      </c>
      <c r="B568" s="4" t="s">
        <v>197</v>
      </c>
      <c r="C568" s="5">
        <f>C575+C576+C574+C570+C577+C578+C569</f>
        <v>21436000</v>
      </c>
      <c r="D568" s="5">
        <f>D575+D576+D574+D570+D577+D578+D569</f>
        <v>13330000</v>
      </c>
      <c r="E568" s="5">
        <f>E575+E576+E574+E570+E577+E578+E569</f>
        <v>9419028</v>
      </c>
      <c r="F568" s="24">
        <f t="shared" si="56"/>
        <v>0.7066037509377344</v>
      </c>
    </row>
    <row r="569" spans="1:6" ht="12.75">
      <c r="A569" s="7" t="s">
        <v>460</v>
      </c>
      <c r="B569" s="21">
        <v>420205</v>
      </c>
      <c r="C569" s="5">
        <f>'Anexa nr.1-1'!C500</f>
        <v>0</v>
      </c>
      <c r="D569" s="5">
        <f>'Anexa nr.1-1'!D500</f>
        <v>0</v>
      </c>
      <c r="E569" s="5">
        <f>'Anexa nr.1-1'!E500</f>
        <v>154690</v>
      </c>
      <c r="F569" s="24"/>
    </row>
    <row r="570" spans="1:6" ht="26.25">
      <c r="A570" s="7" t="s">
        <v>359</v>
      </c>
      <c r="B570" s="4" t="s">
        <v>361</v>
      </c>
      <c r="C570" s="5">
        <f>C573+C571+C572</f>
        <v>458000</v>
      </c>
      <c r="D570" s="5">
        <f>D573+D571+D572</f>
        <v>422000</v>
      </c>
      <c r="E570" s="5">
        <f>E573+E571+E572</f>
        <v>120000</v>
      </c>
      <c r="F570" s="24">
        <f t="shared" si="56"/>
        <v>0.2843601895734597</v>
      </c>
    </row>
    <row r="571" spans="1:6" ht="39">
      <c r="A571" s="7" t="s">
        <v>409</v>
      </c>
      <c r="B571" s="4" t="s">
        <v>411</v>
      </c>
      <c r="C571" s="5">
        <f>'Anexa nr.1-1'!C502</f>
        <v>458000</v>
      </c>
      <c r="D571" s="5">
        <f>'Anexa nr.1-1'!D502</f>
        <v>422000</v>
      </c>
      <c r="E571" s="5">
        <f>'Anexa nr.1-1'!E502</f>
        <v>120000</v>
      </c>
      <c r="F571" s="24">
        <f t="shared" si="56"/>
        <v>0.2843601895734597</v>
      </c>
    </row>
    <row r="572" spans="1:6" ht="26.25">
      <c r="A572" s="7" t="s">
        <v>410</v>
      </c>
      <c r="B572" s="4" t="s">
        <v>412</v>
      </c>
      <c r="C572" s="5">
        <f>'Anexa nr.1-1'!C503</f>
        <v>0</v>
      </c>
      <c r="D572" s="5">
        <f>'Anexa nr.1-1'!D503</f>
        <v>0</v>
      </c>
      <c r="E572" s="5">
        <f>'Anexa nr.1-1'!E503</f>
        <v>0</v>
      </c>
      <c r="F572" s="24"/>
    </row>
    <row r="573" spans="1:6" ht="26.25">
      <c r="A573" s="7" t="s">
        <v>360</v>
      </c>
      <c r="B573" s="4" t="s">
        <v>362</v>
      </c>
      <c r="C573" s="5">
        <f>'Anexa nr.1-1'!C504</f>
        <v>0</v>
      </c>
      <c r="D573" s="5">
        <f>'Anexa nr.1-1'!D504</f>
        <v>0</v>
      </c>
      <c r="E573" s="5">
        <f>'Anexa nr.1-1'!E504</f>
        <v>0</v>
      </c>
      <c r="F573" s="24"/>
    </row>
    <row r="574" spans="1:6" ht="39.75">
      <c r="A574" s="7" t="s">
        <v>52</v>
      </c>
      <c r="B574" s="4" t="s">
        <v>53</v>
      </c>
      <c r="C574" s="5">
        <f>'Anexa nr.1-2'!C191</f>
        <v>0</v>
      </c>
      <c r="D574" s="5">
        <f>'Anexa nr.1-2'!D191</f>
        <v>0</v>
      </c>
      <c r="E574" s="5">
        <f>'Anexa nr.1-2'!E191</f>
        <v>0</v>
      </c>
      <c r="F574" s="24"/>
    </row>
    <row r="575" spans="1:6" ht="12.75">
      <c r="A575" s="7" t="s">
        <v>200</v>
      </c>
      <c r="B575" s="4" t="s">
        <v>201</v>
      </c>
      <c r="C575" s="5">
        <f>'Anexa nr.1-1'!C505</f>
        <v>16221000</v>
      </c>
      <c r="D575" s="5">
        <f>'Anexa nr.1-1'!D505</f>
        <v>10000000</v>
      </c>
      <c r="E575" s="5">
        <f>'Anexa nr.1-1'!E505</f>
        <v>7898738</v>
      </c>
      <c r="F575" s="24">
        <f t="shared" si="56"/>
        <v>0.7898738</v>
      </c>
    </row>
    <row r="576" spans="1:6" ht="39">
      <c r="A576" s="7" t="s">
        <v>202</v>
      </c>
      <c r="B576" s="4" t="s">
        <v>203</v>
      </c>
      <c r="C576" s="5">
        <f>'Anexa nr.1-1'!C506</f>
        <v>2154000</v>
      </c>
      <c r="D576" s="5">
        <f>'Anexa nr.1-1'!D506</f>
        <v>305000</v>
      </c>
      <c r="E576" s="5">
        <f>'Anexa nr.1-1'!E506</f>
        <v>1138558</v>
      </c>
      <c r="F576" s="24">
        <f t="shared" si="56"/>
        <v>3.732977049180328</v>
      </c>
    </row>
    <row r="577" spans="1:6" ht="53.25">
      <c r="A577" s="7" t="s">
        <v>416</v>
      </c>
      <c r="B577" s="4" t="s">
        <v>417</v>
      </c>
      <c r="C577" s="5">
        <f>'Anexa nr.1-2'!C192</f>
        <v>2500000</v>
      </c>
      <c r="D577" s="5">
        <f>'Anexa nr.1-2'!D192</f>
        <v>2500000</v>
      </c>
      <c r="E577" s="5">
        <f>'Anexa nr.1-2'!E192</f>
        <v>0</v>
      </c>
      <c r="F577" s="24">
        <f t="shared" si="56"/>
        <v>0</v>
      </c>
    </row>
    <row r="578" spans="1:6" ht="27">
      <c r="A578" s="7" t="s">
        <v>440</v>
      </c>
      <c r="B578" s="21">
        <v>420875</v>
      </c>
      <c r="C578" s="5">
        <f>'Anexa nr.1-3'!C28</f>
        <v>103000</v>
      </c>
      <c r="D578" s="5">
        <f>'Anexa nr.1-3'!D28</f>
        <v>103000</v>
      </c>
      <c r="E578" s="5">
        <f>'Anexa nr.1-3'!E28</f>
        <v>107042</v>
      </c>
      <c r="F578" s="24">
        <f t="shared" si="56"/>
        <v>1.039242718446602</v>
      </c>
    </row>
    <row r="579" spans="1:6" ht="27">
      <c r="A579" s="7" t="s">
        <v>137</v>
      </c>
      <c r="B579" s="4" t="s">
        <v>55</v>
      </c>
      <c r="C579" s="5">
        <f>C580+C581+C584</f>
        <v>0</v>
      </c>
      <c r="D579" s="5">
        <f>D580+D581+D584</f>
        <v>0</v>
      </c>
      <c r="E579" s="5">
        <f>E580+E581+E584</f>
        <v>0</v>
      </c>
      <c r="F579" s="24"/>
    </row>
    <row r="580" spans="1:6" ht="27">
      <c r="A580" s="7" t="s">
        <v>60</v>
      </c>
      <c r="B580" s="4" t="s">
        <v>61</v>
      </c>
      <c r="C580" s="5"/>
      <c r="D580" s="5"/>
      <c r="E580" s="5"/>
      <c r="F580" s="24"/>
    </row>
    <row r="581" spans="1:6" ht="27">
      <c r="A581" s="7" t="s">
        <v>62</v>
      </c>
      <c r="B581" s="4" t="s">
        <v>63</v>
      </c>
      <c r="C581" s="5">
        <f>C582+C583</f>
        <v>0</v>
      </c>
      <c r="D581" s="5">
        <f>D582+D583</f>
        <v>0</v>
      </c>
      <c r="E581" s="5">
        <f>E582+E583</f>
        <v>0</v>
      </c>
      <c r="F581" s="24"/>
    </row>
    <row r="582" spans="1:6" ht="27">
      <c r="A582" s="7" t="s">
        <v>64</v>
      </c>
      <c r="B582" s="4" t="s">
        <v>65</v>
      </c>
      <c r="C582" s="5"/>
      <c r="D582" s="5"/>
      <c r="E582" s="5"/>
      <c r="F582" s="24"/>
    </row>
    <row r="583" spans="1:6" ht="27">
      <c r="A583" s="7" t="s">
        <v>66</v>
      </c>
      <c r="B583" s="4" t="s">
        <v>67</v>
      </c>
      <c r="C583" s="5"/>
      <c r="D583" s="5"/>
      <c r="E583" s="5"/>
      <c r="F583" s="24"/>
    </row>
    <row r="584" spans="1:6" ht="14.25">
      <c r="A584" s="7" t="s">
        <v>68</v>
      </c>
      <c r="B584" s="4" t="s">
        <v>69</v>
      </c>
      <c r="C584" s="5"/>
      <c r="D584" s="5"/>
      <c r="E584" s="5"/>
      <c r="F584" s="24"/>
    </row>
    <row r="585" spans="1:6" ht="12.75">
      <c r="A585" s="7" t="s">
        <v>206</v>
      </c>
      <c r="B585" s="4" t="s">
        <v>207</v>
      </c>
      <c r="C585" s="5">
        <f>C586</f>
        <v>0</v>
      </c>
      <c r="D585" s="5">
        <f>D586</f>
        <v>0</v>
      </c>
      <c r="E585" s="5">
        <f>E586</f>
        <v>0</v>
      </c>
      <c r="F585" s="24"/>
    </row>
    <row r="586" spans="1:6" ht="26.25">
      <c r="A586" s="7" t="s">
        <v>208</v>
      </c>
      <c r="B586" s="4" t="s">
        <v>209</v>
      </c>
      <c r="C586" s="5">
        <f>'Anexa nr.1-1'!C508+'Anexa nr.1-2'!C201</f>
        <v>0</v>
      </c>
      <c r="D586" s="5">
        <f>'Anexa nr.1-1'!D508+'Anexa nr.1-2'!D201</f>
        <v>0</v>
      </c>
      <c r="E586" s="5">
        <f>'Anexa nr.1-1'!E508+'Anexa nr.1-2'!E201</f>
        <v>0</v>
      </c>
      <c r="F586" s="24"/>
    </row>
    <row r="587" spans="1:6" ht="39">
      <c r="A587" s="7" t="s">
        <v>210</v>
      </c>
      <c r="B587" s="4" t="s">
        <v>211</v>
      </c>
      <c r="C587" s="5">
        <f>C588+C593+C596</f>
        <v>126697000</v>
      </c>
      <c r="D587" s="5">
        <f>D588+D593+D596</f>
        <v>102647000</v>
      </c>
      <c r="E587" s="5">
        <f>E588+E593+E596</f>
        <v>38100757</v>
      </c>
      <c r="F587" s="24">
        <f aca="true" t="shared" si="60" ref="F585:F648">E587/D587</f>
        <v>0.3711823725973482</v>
      </c>
    </row>
    <row r="588" spans="1:6" ht="26.25">
      <c r="A588" s="7" t="s">
        <v>212</v>
      </c>
      <c r="B588" s="4" t="s">
        <v>213</v>
      </c>
      <c r="C588" s="5">
        <f>C589+C592+C590+C591</f>
        <v>123808000</v>
      </c>
      <c r="D588" s="5">
        <f>D589+D592+D590+D591</f>
        <v>101581000</v>
      </c>
      <c r="E588" s="5">
        <f>E589+E592+E590+E591</f>
        <v>36691124</v>
      </c>
      <c r="F588" s="24">
        <f t="shared" si="60"/>
        <v>0.36120065760329195</v>
      </c>
    </row>
    <row r="589" spans="1:6" ht="12.75">
      <c r="A589" s="7" t="s">
        <v>214</v>
      </c>
      <c r="B589" s="4" t="s">
        <v>215</v>
      </c>
      <c r="C589" s="5">
        <f>'Anexa nr.1-1'!C511+'Anexa nr.1-2'!C204</f>
        <v>53964000</v>
      </c>
      <c r="D589" s="5">
        <f>'Anexa nr.1-1'!D511+'Anexa nr.1-2'!D204</f>
        <v>43712000</v>
      </c>
      <c r="E589" s="5">
        <f>'Anexa nr.1-1'!E511+'Anexa nr.1-2'!E204</f>
        <v>10307930</v>
      </c>
      <c r="F589" s="24">
        <f t="shared" si="60"/>
        <v>0.23581465043923866</v>
      </c>
    </row>
    <row r="590" spans="1:6" ht="12.75">
      <c r="A590" s="7" t="s">
        <v>433</v>
      </c>
      <c r="B590" s="21">
        <v>48020102</v>
      </c>
      <c r="C590" s="5">
        <f>'Anexa nr.1-1'!C512</f>
        <v>0</v>
      </c>
      <c r="D590" s="5">
        <f>'Anexa nr.1-1'!D512</f>
        <v>0</v>
      </c>
      <c r="E590" s="5">
        <f>'Anexa nr.1-1'!E512</f>
        <v>222137</v>
      </c>
      <c r="F590" s="24"/>
    </row>
    <row r="591" spans="1:6" ht="12.75">
      <c r="A591" s="7" t="s">
        <v>434</v>
      </c>
      <c r="B591" s="21">
        <v>48020103</v>
      </c>
      <c r="C591" s="5">
        <f>'Anexa nr.1-1'!C513+'Anexa nr.1-2'!C206</f>
        <v>68504000</v>
      </c>
      <c r="D591" s="5">
        <f>'Anexa nr.1-1'!D513+'Anexa nr.1-2'!D206</f>
        <v>56529000</v>
      </c>
      <c r="E591" s="5">
        <f>'Anexa nr.1-1'!E513+'Anexa nr.1-2'!E206</f>
        <v>24821224</v>
      </c>
      <c r="F591" s="24">
        <f t="shared" si="60"/>
        <v>0.43908832634576944</v>
      </c>
    </row>
    <row r="592" spans="1:6" ht="12.75">
      <c r="A592" s="7" t="s">
        <v>430</v>
      </c>
      <c r="B592" s="4" t="s">
        <v>431</v>
      </c>
      <c r="C592" s="5">
        <f>'Anexa nr.1-2'!C205</f>
        <v>1340000</v>
      </c>
      <c r="D592" s="5">
        <f>'Anexa nr.1-2'!D205</f>
        <v>1340000</v>
      </c>
      <c r="E592" s="5">
        <f>'Anexa nr.1-2'!E205</f>
        <v>1339833</v>
      </c>
      <c r="F592" s="24">
        <f t="shared" si="60"/>
        <v>0.9998753731343284</v>
      </c>
    </row>
    <row r="593" spans="1:6" ht="26.25">
      <c r="A593" s="7" t="s">
        <v>216</v>
      </c>
      <c r="B593" s="4" t="s">
        <v>217</v>
      </c>
      <c r="C593" s="5">
        <f>C594+C595</f>
        <v>2307000</v>
      </c>
      <c r="D593" s="5">
        <f>D594+D595</f>
        <v>484000</v>
      </c>
      <c r="E593" s="5">
        <f>E594+E595</f>
        <v>803062</v>
      </c>
      <c r="F593" s="24">
        <f t="shared" si="60"/>
        <v>1.659219008264463</v>
      </c>
    </row>
    <row r="594" spans="1:6" ht="12.75">
      <c r="A594" s="7" t="s">
        <v>214</v>
      </c>
      <c r="B594" s="4" t="s">
        <v>218</v>
      </c>
      <c r="C594" s="5">
        <f>'Anexa nr.1-1'!C515</f>
        <v>2307000</v>
      </c>
      <c r="D594" s="5">
        <f>'Anexa nr.1-1'!D515</f>
        <v>484000</v>
      </c>
      <c r="E594" s="5">
        <f>'Anexa nr.1-1'!E515</f>
        <v>578204</v>
      </c>
      <c r="F594" s="24">
        <f t="shared" si="60"/>
        <v>1.1946363636363637</v>
      </c>
    </row>
    <row r="595" spans="1:6" ht="12.75">
      <c r="A595" s="7" t="s">
        <v>433</v>
      </c>
      <c r="B595" s="21">
        <v>48020202</v>
      </c>
      <c r="C595" s="5">
        <f>'Anexa nr.1-1'!C516</f>
        <v>0</v>
      </c>
      <c r="D595" s="5">
        <f>'Anexa nr.1-1'!D516</f>
        <v>0</v>
      </c>
      <c r="E595" s="5">
        <f>'Anexa nr.1-1'!E516</f>
        <v>224858</v>
      </c>
      <c r="F595" s="24"/>
    </row>
    <row r="596" spans="1:6" ht="27">
      <c r="A596" s="7" t="s">
        <v>441</v>
      </c>
      <c r="B596" s="21">
        <v>4800831</v>
      </c>
      <c r="C596" s="5">
        <f>C597</f>
        <v>582000</v>
      </c>
      <c r="D596" s="5">
        <f>D597</f>
        <v>582000</v>
      </c>
      <c r="E596" s="5">
        <f>E597</f>
        <v>606571</v>
      </c>
      <c r="F596" s="24">
        <f t="shared" si="60"/>
        <v>1.0422182130584192</v>
      </c>
    </row>
    <row r="597" spans="1:6" ht="14.25">
      <c r="A597" s="7" t="s">
        <v>442</v>
      </c>
      <c r="B597" s="21">
        <v>480083103</v>
      </c>
      <c r="C597" s="5">
        <f>'Anexa nr.1-3'!C31</f>
        <v>582000</v>
      </c>
      <c r="D597" s="5">
        <f>'Anexa nr.1-3'!D31</f>
        <v>582000</v>
      </c>
      <c r="E597" s="5">
        <f>'Anexa nr.1-3'!E31</f>
        <v>606571</v>
      </c>
      <c r="F597" s="24">
        <f t="shared" si="60"/>
        <v>1.0422182130584192</v>
      </c>
    </row>
    <row r="598" spans="1:6" ht="26.25">
      <c r="A598" s="7" t="s">
        <v>348</v>
      </c>
      <c r="B598" s="4" t="s">
        <v>220</v>
      </c>
      <c r="C598" s="5">
        <f>C600+C616+C626+C634+C640+C657+C675+C689+C694+C706+C725</f>
        <v>226223000</v>
      </c>
      <c r="D598" s="5">
        <f>D600+D616+D626+D634+D640+D657+D675+D689+D694+D706+D725</f>
        <v>195308000</v>
      </c>
      <c r="E598" s="5">
        <f>E600+E616+E626+E634+E640+E657+E675+E689+E694+E706+E725</f>
        <v>73947429</v>
      </c>
      <c r="F598" s="24">
        <f t="shared" si="60"/>
        <v>0.3786195598746595</v>
      </c>
    </row>
    <row r="599" spans="1:7" ht="12.75">
      <c r="A599" s="7" t="s">
        <v>349</v>
      </c>
      <c r="B599" s="4" t="s">
        <v>303</v>
      </c>
      <c r="C599" s="5">
        <f>C600+C616</f>
        <v>3157000</v>
      </c>
      <c r="D599" s="5">
        <f>D600+D616</f>
        <v>2907000</v>
      </c>
      <c r="E599" s="5">
        <f>E600+E616</f>
        <v>1473721</v>
      </c>
      <c r="F599" s="24">
        <f t="shared" si="60"/>
        <v>0.5069559683522532</v>
      </c>
      <c r="G599" s="12"/>
    </row>
    <row r="600" spans="1:6" ht="12.75">
      <c r="A600" s="7" t="s">
        <v>304</v>
      </c>
      <c r="B600" s="4" t="s">
        <v>278</v>
      </c>
      <c r="C600" s="5">
        <f>C601</f>
        <v>2647000</v>
      </c>
      <c r="D600" s="5">
        <f>D601</f>
        <v>2397000</v>
      </c>
      <c r="E600" s="5">
        <f>E601</f>
        <v>1025514</v>
      </c>
      <c r="F600" s="24">
        <f t="shared" si="60"/>
        <v>0.42783229036295367</v>
      </c>
    </row>
    <row r="601" spans="1:6" ht="12.75">
      <c r="A601" s="7" t="s">
        <v>274</v>
      </c>
      <c r="B601" s="4" t="s">
        <v>89</v>
      </c>
      <c r="C601" s="5">
        <f>C602+C610+C614</f>
        <v>2647000</v>
      </c>
      <c r="D601" s="5">
        <f>D602+D610+D614</f>
        <v>2397000</v>
      </c>
      <c r="E601" s="5">
        <f>E602+E610+E614</f>
        <v>1025514</v>
      </c>
      <c r="F601" s="24">
        <f t="shared" si="60"/>
        <v>0.42783229036295367</v>
      </c>
    </row>
    <row r="602" spans="1:6" ht="39">
      <c r="A602" s="7" t="s">
        <v>90</v>
      </c>
      <c r="B602" s="4" t="s">
        <v>91</v>
      </c>
      <c r="C602" s="5">
        <f>C603+C606</f>
        <v>1882000</v>
      </c>
      <c r="D602" s="5">
        <f>D603+D606</f>
        <v>1632000</v>
      </c>
      <c r="E602" s="5">
        <f>E603+E606</f>
        <v>824218</v>
      </c>
      <c r="F602" s="24">
        <f t="shared" si="60"/>
        <v>0.5050355392156862</v>
      </c>
    </row>
    <row r="603" spans="1:6" ht="26.25">
      <c r="A603" s="7" t="s">
        <v>92</v>
      </c>
      <c r="B603" s="4" t="s">
        <v>93</v>
      </c>
      <c r="C603" s="5">
        <f>C604+C605</f>
        <v>0</v>
      </c>
      <c r="D603" s="5">
        <f>D604+D605</f>
        <v>0</v>
      </c>
      <c r="E603" s="5">
        <f>E604+E605</f>
        <v>0</v>
      </c>
      <c r="F603" s="24"/>
    </row>
    <row r="604" spans="1:6" ht="12.75">
      <c r="A604" s="7" t="s">
        <v>94</v>
      </c>
      <c r="B604" s="4" t="s">
        <v>95</v>
      </c>
      <c r="C604" s="5">
        <f>'Anexa nr.1-1'!C523</f>
        <v>0</v>
      </c>
      <c r="D604" s="5">
        <f>'Anexa nr.1-1'!D523</f>
        <v>0</v>
      </c>
      <c r="E604" s="5">
        <f>'Anexa nr.1-1'!E523</f>
        <v>0</v>
      </c>
      <c r="F604" s="24"/>
    </row>
    <row r="605" spans="1:6" ht="12.75">
      <c r="A605" s="7" t="s">
        <v>96</v>
      </c>
      <c r="B605" s="4" t="s">
        <v>97</v>
      </c>
      <c r="C605" s="5">
        <f>'Anexa nr.1-1'!C524</f>
        <v>0</v>
      </c>
      <c r="D605" s="5">
        <f>'Anexa nr.1-1'!D524</f>
        <v>0</v>
      </c>
      <c r="E605" s="5">
        <f>'Anexa nr.1-1'!E524</f>
        <v>0</v>
      </c>
      <c r="F605" s="24"/>
    </row>
    <row r="606" spans="1:6" ht="12.75">
      <c r="A606" s="7" t="s">
        <v>298</v>
      </c>
      <c r="B606" s="4" t="s">
        <v>299</v>
      </c>
      <c r="C606" s="5">
        <f>C607+C608+C609</f>
        <v>1882000</v>
      </c>
      <c r="D606" s="5">
        <f>D607+D608+D609</f>
        <v>1632000</v>
      </c>
      <c r="E606" s="5">
        <f>E607+E608+E609</f>
        <v>824218</v>
      </c>
      <c r="F606" s="24">
        <f t="shared" si="60"/>
        <v>0.5050355392156862</v>
      </c>
    </row>
    <row r="607" spans="1:6" ht="12.75">
      <c r="A607" s="7" t="s">
        <v>94</v>
      </c>
      <c r="B607" s="4" t="s">
        <v>300</v>
      </c>
      <c r="C607" s="5">
        <f>'Anexa nr.1-1'!C526</f>
        <v>279000</v>
      </c>
      <c r="D607" s="5">
        <f>'Anexa nr.1-1'!D526</f>
        <v>242000</v>
      </c>
      <c r="E607" s="5">
        <f>'Anexa nr.1-1'!E526</f>
        <v>123633</v>
      </c>
      <c r="F607" s="24">
        <f t="shared" si="60"/>
        <v>0.5108801652892562</v>
      </c>
    </row>
    <row r="608" spans="1:6" ht="12.75">
      <c r="A608" s="7" t="s">
        <v>96</v>
      </c>
      <c r="B608" s="4" t="s">
        <v>301</v>
      </c>
      <c r="C608" s="5">
        <f>'Anexa nr.1-1'!C527</f>
        <v>1581000</v>
      </c>
      <c r="D608" s="5">
        <f>'Anexa nr.1-1'!D527</f>
        <v>1368000</v>
      </c>
      <c r="E608" s="5">
        <f>'Anexa nr.1-1'!E527</f>
        <v>700585</v>
      </c>
      <c r="F608" s="24">
        <f t="shared" si="60"/>
        <v>0.5121235380116959</v>
      </c>
    </row>
    <row r="609" spans="1:6" ht="12.75">
      <c r="A609" s="7" t="s">
        <v>295</v>
      </c>
      <c r="B609" s="4" t="s">
        <v>408</v>
      </c>
      <c r="C609" s="5">
        <f>'Anexa nr.1-1'!C528</f>
        <v>22000</v>
      </c>
      <c r="D609" s="5">
        <f>'Anexa nr.1-1'!D528</f>
        <v>22000</v>
      </c>
      <c r="E609" s="5">
        <f>'Anexa nr.1-1'!E528</f>
        <v>0</v>
      </c>
      <c r="F609" s="24">
        <f t="shared" si="60"/>
        <v>0</v>
      </c>
    </row>
    <row r="610" spans="1:6" ht="12.75">
      <c r="A610" s="7" t="s">
        <v>98</v>
      </c>
      <c r="B610" s="4" t="s">
        <v>99</v>
      </c>
      <c r="C610" s="5">
        <f aca="true" t="shared" si="61" ref="C610:E612">C611</f>
        <v>765000</v>
      </c>
      <c r="D610" s="5">
        <f t="shared" si="61"/>
        <v>765000</v>
      </c>
      <c r="E610" s="5">
        <f t="shared" si="61"/>
        <v>201296</v>
      </c>
      <c r="F610" s="24">
        <f t="shared" si="60"/>
        <v>0.26313202614379083</v>
      </c>
    </row>
    <row r="611" spans="1:6" ht="12.75">
      <c r="A611" s="7" t="s">
        <v>100</v>
      </c>
      <c r="B611" s="4" t="s">
        <v>101</v>
      </c>
      <c r="C611" s="5">
        <f t="shared" si="61"/>
        <v>765000</v>
      </c>
      <c r="D611" s="5">
        <f t="shared" si="61"/>
        <v>765000</v>
      </c>
      <c r="E611" s="5">
        <f t="shared" si="61"/>
        <v>201296</v>
      </c>
      <c r="F611" s="24">
        <f t="shared" si="60"/>
        <v>0.26313202614379083</v>
      </c>
    </row>
    <row r="612" spans="1:6" ht="12.75">
      <c r="A612" s="7" t="s">
        <v>102</v>
      </c>
      <c r="B612" s="4" t="s">
        <v>103</v>
      </c>
      <c r="C612" s="5">
        <f t="shared" si="61"/>
        <v>765000</v>
      </c>
      <c r="D612" s="5">
        <f t="shared" si="61"/>
        <v>765000</v>
      </c>
      <c r="E612" s="5">
        <f t="shared" si="61"/>
        <v>201296</v>
      </c>
      <c r="F612" s="24">
        <f t="shared" si="60"/>
        <v>0.26313202614379083</v>
      </c>
    </row>
    <row r="613" spans="1:6" ht="12.75">
      <c r="A613" s="7" t="s">
        <v>110</v>
      </c>
      <c r="B613" s="4" t="s">
        <v>111</v>
      </c>
      <c r="C613" s="5">
        <f>'Anexa nr.1-1'!C532</f>
        <v>765000</v>
      </c>
      <c r="D613" s="5">
        <f>'Anexa nr.1-1'!D532</f>
        <v>765000</v>
      </c>
      <c r="E613" s="5">
        <f>'Anexa nr.1-1'!E532</f>
        <v>201296</v>
      </c>
      <c r="F613" s="24">
        <f t="shared" si="60"/>
        <v>0.26313202614379083</v>
      </c>
    </row>
    <row r="614" spans="1:6" ht="27">
      <c r="A614" s="7" t="s">
        <v>374</v>
      </c>
      <c r="B614" s="4" t="s">
        <v>376</v>
      </c>
      <c r="C614" s="5">
        <f>C615</f>
        <v>0</v>
      </c>
      <c r="D614" s="5">
        <f>D615</f>
        <v>0</v>
      </c>
      <c r="E614" s="5">
        <f>E615</f>
        <v>0</v>
      </c>
      <c r="F614" s="24"/>
    </row>
    <row r="615" spans="1:6" ht="27">
      <c r="A615" s="7" t="s">
        <v>383</v>
      </c>
      <c r="B615" s="21">
        <v>8501</v>
      </c>
      <c r="C615" s="5">
        <f>'Anexa nr.1-1'!C534</f>
        <v>0</v>
      </c>
      <c r="D615" s="5">
        <f>'Anexa nr.1-1'!D534</f>
        <v>0</v>
      </c>
      <c r="E615" s="5">
        <f>'Anexa nr.1-1'!E534</f>
        <v>0</v>
      </c>
      <c r="F615" s="24"/>
    </row>
    <row r="616" spans="1:6" ht="26.25">
      <c r="A616" s="7" t="s">
        <v>305</v>
      </c>
      <c r="B616" s="4" t="s">
        <v>306</v>
      </c>
      <c r="C616" s="5">
        <f>C617</f>
        <v>510000</v>
      </c>
      <c r="D616" s="5">
        <f>D617</f>
        <v>510000</v>
      </c>
      <c r="E616" s="5">
        <f>E617</f>
        <v>448207</v>
      </c>
      <c r="F616" s="24">
        <f t="shared" si="60"/>
        <v>0.8788372549019607</v>
      </c>
    </row>
    <row r="617" spans="1:6" ht="12.75">
      <c r="A617" s="7" t="s">
        <v>274</v>
      </c>
      <c r="B617" s="4" t="s">
        <v>89</v>
      </c>
      <c r="C617" s="5">
        <f>C618+C621</f>
        <v>510000</v>
      </c>
      <c r="D617" s="5">
        <f>D618+D621</f>
        <v>510000</v>
      </c>
      <c r="E617" s="5">
        <f>E618+E621</f>
        <v>448207</v>
      </c>
      <c r="F617" s="24">
        <f t="shared" si="60"/>
        <v>0.8788372549019607</v>
      </c>
    </row>
    <row r="618" spans="1:6" ht="26.25">
      <c r="A618" s="7" t="s">
        <v>275</v>
      </c>
      <c r="B618" s="4" t="s">
        <v>276</v>
      </c>
      <c r="C618" s="5">
        <f aca="true" t="shared" si="62" ref="C618:E619">C619</f>
        <v>0</v>
      </c>
      <c r="D618" s="5">
        <f t="shared" si="62"/>
        <v>0</v>
      </c>
      <c r="E618" s="5">
        <f t="shared" si="62"/>
        <v>0</v>
      </c>
      <c r="F618" s="24"/>
    </row>
    <row r="619" spans="1:6" ht="12.75">
      <c r="A619" s="7" t="s">
        <v>277</v>
      </c>
      <c r="B619" s="4" t="s">
        <v>278</v>
      </c>
      <c r="C619" s="5">
        <f t="shared" si="62"/>
        <v>0</v>
      </c>
      <c r="D619" s="5">
        <f t="shared" si="62"/>
        <v>0</v>
      </c>
      <c r="E619" s="5">
        <f t="shared" si="62"/>
        <v>0</v>
      </c>
      <c r="F619" s="24"/>
    </row>
    <row r="620" spans="1:6" ht="12.75">
      <c r="A620" s="7" t="s">
        <v>281</v>
      </c>
      <c r="B620" s="4" t="s">
        <v>282</v>
      </c>
      <c r="C620" s="5"/>
      <c r="D620" s="5"/>
      <c r="E620" s="5"/>
      <c r="F620" s="24"/>
    </row>
    <row r="621" spans="1:6" ht="12.75">
      <c r="A621" s="7" t="s">
        <v>98</v>
      </c>
      <c r="B621" s="4" t="s">
        <v>99</v>
      </c>
      <c r="C621" s="5">
        <f aca="true" t="shared" si="63" ref="C621:E623">C622</f>
        <v>510000</v>
      </c>
      <c r="D621" s="5">
        <f t="shared" si="63"/>
        <v>510000</v>
      </c>
      <c r="E621" s="5">
        <f t="shared" si="63"/>
        <v>448207</v>
      </c>
      <c r="F621" s="24">
        <f t="shared" si="60"/>
        <v>0.8788372549019607</v>
      </c>
    </row>
    <row r="622" spans="1:6" ht="12.75">
      <c r="A622" s="7" t="s">
        <v>100</v>
      </c>
      <c r="B622" s="4" t="s">
        <v>101</v>
      </c>
      <c r="C622" s="5">
        <f t="shared" si="63"/>
        <v>510000</v>
      </c>
      <c r="D622" s="5">
        <f t="shared" si="63"/>
        <v>510000</v>
      </c>
      <c r="E622" s="5">
        <f t="shared" si="63"/>
        <v>448207</v>
      </c>
      <c r="F622" s="24">
        <f t="shared" si="60"/>
        <v>0.8788372549019607</v>
      </c>
    </row>
    <row r="623" spans="1:6" ht="12.75">
      <c r="A623" s="7" t="s">
        <v>102</v>
      </c>
      <c r="B623" s="4" t="s">
        <v>103</v>
      </c>
      <c r="C623" s="5">
        <f t="shared" si="63"/>
        <v>510000</v>
      </c>
      <c r="D623" s="5">
        <f t="shared" si="63"/>
        <v>510000</v>
      </c>
      <c r="E623" s="5">
        <f t="shared" si="63"/>
        <v>448207</v>
      </c>
      <c r="F623" s="24">
        <f t="shared" si="60"/>
        <v>0.8788372549019607</v>
      </c>
    </row>
    <row r="624" spans="1:6" ht="12.75">
      <c r="A624" s="7" t="s">
        <v>110</v>
      </c>
      <c r="B624" s="4" t="s">
        <v>111</v>
      </c>
      <c r="C624" s="5">
        <f>'Anexa nr.1-1'!C543+'Anexa nr.1-2'!C213</f>
        <v>510000</v>
      </c>
      <c r="D624" s="5">
        <f>'Anexa nr.1-1'!D543+'Anexa nr.1-2'!D213</f>
        <v>510000</v>
      </c>
      <c r="E624" s="5">
        <f>'Anexa nr.1-1'!E543+'Anexa nr.1-2'!E213</f>
        <v>448207</v>
      </c>
      <c r="F624" s="24">
        <f t="shared" si="60"/>
        <v>0.8788372549019607</v>
      </c>
    </row>
    <row r="625" spans="1:6" ht="26.25">
      <c r="A625" s="7" t="s">
        <v>309</v>
      </c>
      <c r="B625" s="4" t="s">
        <v>310</v>
      </c>
      <c r="C625" s="5">
        <f aca="true" t="shared" si="64" ref="C625:E629">C626</f>
        <v>34000</v>
      </c>
      <c r="D625" s="5">
        <f t="shared" si="64"/>
        <v>34000</v>
      </c>
      <c r="E625" s="5">
        <f t="shared" si="64"/>
        <v>8627</v>
      </c>
      <c r="F625" s="24">
        <f t="shared" si="60"/>
        <v>0.25373529411764706</v>
      </c>
    </row>
    <row r="626" spans="1:6" ht="12.75">
      <c r="A626" s="7" t="s">
        <v>311</v>
      </c>
      <c r="B626" s="4" t="s">
        <v>312</v>
      </c>
      <c r="C626" s="5">
        <f t="shared" si="64"/>
        <v>34000</v>
      </c>
      <c r="D626" s="5">
        <f t="shared" si="64"/>
        <v>34000</v>
      </c>
      <c r="E626" s="5">
        <f t="shared" si="64"/>
        <v>8627</v>
      </c>
      <c r="F626" s="24">
        <f t="shared" si="60"/>
        <v>0.25373529411764706</v>
      </c>
    </row>
    <row r="627" spans="1:6" ht="12.75">
      <c r="A627" s="7" t="s">
        <v>274</v>
      </c>
      <c r="B627" s="4" t="s">
        <v>89</v>
      </c>
      <c r="C627" s="5">
        <f t="shared" si="64"/>
        <v>34000</v>
      </c>
      <c r="D627" s="5">
        <f t="shared" si="64"/>
        <v>34000</v>
      </c>
      <c r="E627" s="5">
        <f t="shared" si="64"/>
        <v>8627</v>
      </c>
      <c r="F627" s="24">
        <f t="shared" si="60"/>
        <v>0.25373529411764706</v>
      </c>
    </row>
    <row r="628" spans="1:6" ht="12.75">
      <c r="A628" s="7" t="s">
        <v>98</v>
      </c>
      <c r="B628" s="4" t="s">
        <v>99</v>
      </c>
      <c r="C628" s="5">
        <f t="shared" si="64"/>
        <v>34000</v>
      </c>
      <c r="D628" s="5">
        <f t="shared" si="64"/>
        <v>34000</v>
      </c>
      <c r="E628" s="5">
        <f t="shared" si="64"/>
        <v>8627</v>
      </c>
      <c r="F628" s="24">
        <f t="shared" si="60"/>
        <v>0.25373529411764706</v>
      </c>
    </row>
    <row r="629" spans="1:6" ht="12.75">
      <c r="A629" s="7" t="s">
        <v>100</v>
      </c>
      <c r="B629" s="4" t="s">
        <v>101</v>
      </c>
      <c r="C629" s="5">
        <f t="shared" si="64"/>
        <v>34000</v>
      </c>
      <c r="D629" s="5">
        <f t="shared" si="64"/>
        <v>34000</v>
      </c>
      <c r="E629" s="5">
        <f t="shared" si="64"/>
        <v>8627</v>
      </c>
      <c r="F629" s="24">
        <f t="shared" si="60"/>
        <v>0.25373529411764706</v>
      </c>
    </row>
    <row r="630" spans="1:6" ht="12.75">
      <c r="A630" s="7" t="s">
        <v>102</v>
      </c>
      <c r="B630" s="4" t="s">
        <v>103</v>
      </c>
      <c r="C630" s="5">
        <f>C632+C631</f>
        <v>34000</v>
      </c>
      <c r="D630" s="5">
        <f>D632+D631</f>
        <v>34000</v>
      </c>
      <c r="E630" s="5">
        <f>E632+E631</f>
        <v>8627</v>
      </c>
      <c r="F630" s="24">
        <f t="shared" si="60"/>
        <v>0.25373529411764706</v>
      </c>
    </row>
    <row r="631" spans="1:6" ht="12.75">
      <c r="A631" s="7" t="s">
        <v>106</v>
      </c>
      <c r="B631" s="4" t="s">
        <v>107</v>
      </c>
      <c r="C631" s="5">
        <f>'Anexa nr.1-1'!C550</f>
        <v>0</v>
      </c>
      <c r="D631" s="5">
        <f>'Anexa nr.1-1'!D550</f>
        <v>0</v>
      </c>
      <c r="E631" s="5">
        <f>'Anexa nr.1-1'!E550</f>
        <v>0</v>
      </c>
      <c r="F631" s="24"/>
    </row>
    <row r="632" spans="1:6" ht="12.75">
      <c r="A632" s="7" t="s">
        <v>110</v>
      </c>
      <c r="B632" s="4" t="s">
        <v>111</v>
      </c>
      <c r="C632" s="5">
        <f>'Anexa nr.1-1'!C551</f>
        <v>34000</v>
      </c>
      <c r="D632" s="5">
        <f>'Anexa nr.1-1'!D551</f>
        <v>34000</v>
      </c>
      <c r="E632" s="5">
        <f>'Anexa nr.1-1'!E551</f>
        <v>8627</v>
      </c>
      <c r="F632" s="24">
        <f t="shared" si="60"/>
        <v>0.25373529411764706</v>
      </c>
    </row>
    <row r="633" spans="1:6" ht="26.25">
      <c r="A633" s="7" t="s">
        <v>350</v>
      </c>
      <c r="B633" s="4" t="s">
        <v>314</v>
      </c>
      <c r="C633" s="5">
        <f>C634+C640+C657+C675</f>
        <v>73511000</v>
      </c>
      <c r="D633" s="5">
        <f>D634+D640+D657+D675</f>
        <v>69926000</v>
      </c>
      <c r="E633" s="5">
        <f>E634+E640+E657+E675</f>
        <v>17430367</v>
      </c>
      <c r="F633" s="24">
        <f t="shared" si="60"/>
        <v>0.24926875554157252</v>
      </c>
    </row>
    <row r="634" spans="1:6" ht="12.75">
      <c r="A634" s="7" t="s">
        <v>351</v>
      </c>
      <c r="B634" s="4" t="s">
        <v>316</v>
      </c>
      <c r="C634" s="5">
        <f aca="true" t="shared" si="65" ref="C634:E638">C635</f>
        <v>0</v>
      </c>
      <c r="D634" s="5">
        <f t="shared" si="65"/>
        <v>0</v>
      </c>
      <c r="E634" s="5">
        <f t="shared" si="65"/>
        <v>0</v>
      </c>
      <c r="F634" s="24"/>
    </row>
    <row r="635" spans="1:6" ht="12.75">
      <c r="A635" s="7" t="s">
        <v>274</v>
      </c>
      <c r="B635" s="4" t="s">
        <v>89</v>
      </c>
      <c r="C635" s="5">
        <f t="shared" si="65"/>
        <v>0</v>
      </c>
      <c r="D635" s="5">
        <f t="shared" si="65"/>
        <v>0</v>
      </c>
      <c r="E635" s="5">
        <f t="shared" si="65"/>
        <v>0</v>
      </c>
      <c r="F635" s="24"/>
    </row>
    <row r="636" spans="1:6" ht="12.75">
      <c r="A636" s="7" t="s">
        <v>98</v>
      </c>
      <c r="B636" s="4" t="s">
        <v>99</v>
      </c>
      <c r="C636" s="5">
        <f t="shared" si="65"/>
        <v>0</v>
      </c>
      <c r="D636" s="5">
        <f t="shared" si="65"/>
        <v>0</v>
      </c>
      <c r="E636" s="5">
        <f t="shared" si="65"/>
        <v>0</v>
      </c>
      <c r="F636" s="24"/>
    </row>
    <row r="637" spans="1:6" ht="12.75">
      <c r="A637" s="7" t="s">
        <v>100</v>
      </c>
      <c r="B637" s="4" t="s">
        <v>101</v>
      </c>
      <c r="C637" s="5">
        <f t="shared" si="65"/>
        <v>0</v>
      </c>
      <c r="D637" s="5">
        <f t="shared" si="65"/>
        <v>0</v>
      </c>
      <c r="E637" s="5">
        <f t="shared" si="65"/>
        <v>0</v>
      </c>
      <c r="F637" s="24"/>
    </row>
    <row r="638" spans="1:6" ht="12.75">
      <c r="A638" s="7" t="s">
        <v>102</v>
      </c>
      <c r="B638" s="4" t="s">
        <v>103</v>
      </c>
      <c r="C638" s="5">
        <f t="shared" si="65"/>
        <v>0</v>
      </c>
      <c r="D638" s="5">
        <f t="shared" si="65"/>
        <v>0</v>
      </c>
      <c r="E638" s="5">
        <f t="shared" si="65"/>
        <v>0</v>
      </c>
      <c r="F638" s="24"/>
    </row>
    <row r="639" spans="1:6" ht="12.75">
      <c r="A639" s="7" t="s">
        <v>110</v>
      </c>
      <c r="B639" s="4" t="s">
        <v>111</v>
      </c>
      <c r="C639" s="5">
        <f>'Anexa nr.1-1'!C558</f>
        <v>0</v>
      </c>
      <c r="D639" s="5">
        <f>'Anexa nr.1-1'!D558</f>
        <v>0</v>
      </c>
      <c r="E639" s="5">
        <f>'Anexa nr.1-1'!E558</f>
        <v>0</v>
      </c>
      <c r="F639" s="24"/>
    </row>
    <row r="640" spans="1:6" ht="12.75">
      <c r="A640" s="7" t="s">
        <v>317</v>
      </c>
      <c r="B640" s="4" t="s">
        <v>318</v>
      </c>
      <c r="C640" s="5">
        <f>C641</f>
        <v>57458000</v>
      </c>
      <c r="D640" s="5">
        <f>D641</f>
        <v>56767000</v>
      </c>
      <c r="E640" s="5">
        <f>E641</f>
        <v>13855240</v>
      </c>
      <c r="F640" s="24">
        <f t="shared" si="60"/>
        <v>0.24407208413338735</v>
      </c>
    </row>
    <row r="641" spans="1:7" ht="12.75">
      <c r="A641" s="7" t="s">
        <v>274</v>
      </c>
      <c r="B641" s="4" t="s">
        <v>89</v>
      </c>
      <c r="C641" s="5">
        <f>C642+C646+C653+C649</f>
        <v>57458000</v>
      </c>
      <c r="D641" s="5">
        <f>D642+D646+D653+D649</f>
        <v>56767000</v>
      </c>
      <c r="E641" s="5">
        <f>E642+E646+E653+E649</f>
        <v>13855240</v>
      </c>
      <c r="F641" s="24">
        <f t="shared" si="60"/>
        <v>0.24407208413338735</v>
      </c>
      <c r="G641" s="12"/>
    </row>
    <row r="642" spans="1:6" ht="26.25">
      <c r="A642" s="7" t="s">
        <v>275</v>
      </c>
      <c r="B642" s="4" t="s">
        <v>276</v>
      </c>
      <c r="C642" s="5">
        <f>C643</f>
        <v>104000</v>
      </c>
      <c r="D642" s="5">
        <f>D643</f>
        <v>104000</v>
      </c>
      <c r="E642" s="5">
        <f>E643</f>
        <v>55710</v>
      </c>
      <c r="F642" s="24">
        <f t="shared" si="60"/>
        <v>0.535673076923077</v>
      </c>
    </row>
    <row r="643" spans="1:6" ht="12.75">
      <c r="A643" s="7" t="s">
        <v>277</v>
      </c>
      <c r="B643" s="4" t="s">
        <v>278</v>
      </c>
      <c r="C643" s="5">
        <f>C644+C645</f>
        <v>104000</v>
      </c>
      <c r="D643" s="5">
        <f>D644+D645</f>
        <v>104000</v>
      </c>
      <c r="E643" s="5">
        <f>E644+E645</f>
        <v>55710</v>
      </c>
      <c r="F643" s="24">
        <f t="shared" si="60"/>
        <v>0.535673076923077</v>
      </c>
    </row>
    <row r="644" spans="1:6" ht="26.25">
      <c r="A644" s="7" t="s">
        <v>279</v>
      </c>
      <c r="B644" s="4" t="s">
        <v>280</v>
      </c>
      <c r="C644" s="5">
        <f>'Anexa nr.1-1'!C564</f>
        <v>0</v>
      </c>
      <c r="D644" s="5">
        <f>'Anexa nr.1-1'!D564</f>
        <v>0</v>
      </c>
      <c r="E644" s="5">
        <f>'Anexa nr.1-1'!E564</f>
        <v>0</v>
      </c>
      <c r="F644" s="24"/>
    </row>
    <row r="645" spans="1:6" ht="12.75">
      <c r="A645" s="7" t="s">
        <v>281</v>
      </c>
      <c r="B645" s="4" t="s">
        <v>282</v>
      </c>
      <c r="C645" s="5">
        <f>'Anexa nr.1-1'!C565</f>
        <v>104000</v>
      </c>
      <c r="D645" s="5">
        <f>'Anexa nr.1-1'!D565</f>
        <v>104000</v>
      </c>
      <c r="E645" s="5">
        <f>'Anexa nr.1-1'!E565</f>
        <v>55710</v>
      </c>
      <c r="F645" s="24">
        <f t="shared" si="60"/>
        <v>0.535673076923077</v>
      </c>
    </row>
    <row r="646" spans="1:6" ht="12.75">
      <c r="A646" s="7" t="s">
        <v>283</v>
      </c>
      <c r="B646" s="4" t="s">
        <v>284</v>
      </c>
      <c r="C646" s="5">
        <f aca="true" t="shared" si="66" ref="C646:E647">C647</f>
        <v>0</v>
      </c>
      <c r="D646" s="5">
        <f t="shared" si="66"/>
        <v>0</v>
      </c>
      <c r="E646" s="5">
        <f t="shared" si="66"/>
        <v>0</v>
      </c>
      <c r="F646" s="24"/>
    </row>
    <row r="647" spans="1:6" ht="26.25">
      <c r="A647" s="7" t="s">
        <v>285</v>
      </c>
      <c r="B647" s="4" t="s">
        <v>286</v>
      </c>
      <c r="C647" s="5">
        <f t="shared" si="66"/>
        <v>0</v>
      </c>
      <c r="D647" s="5">
        <f t="shared" si="66"/>
        <v>0</v>
      </c>
      <c r="E647" s="5">
        <f t="shared" si="66"/>
        <v>0</v>
      </c>
      <c r="F647" s="24"/>
    </row>
    <row r="648" spans="1:6" ht="12.75">
      <c r="A648" s="7" t="s">
        <v>287</v>
      </c>
      <c r="B648" s="4" t="s">
        <v>288</v>
      </c>
      <c r="C648" s="5">
        <f>'Anexa nr.1-1'!C568</f>
        <v>0</v>
      </c>
      <c r="D648" s="5">
        <f>'Anexa nr.1-1'!D568</f>
        <v>0</v>
      </c>
      <c r="E648" s="5">
        <f>'Anexa nr.1-1'!E568</f>
        <v>0</v>
      </c>
      <c r="F648" s="24"/>
    </row>
    <row r="649" spans="1:6" ht="39">
      <c r="A649" s="7" t="s">
        <v>90</v>
      </c>
      <c r="B649" s="4" t="s">
        <v>91</v>
      </c>
      <c r="C649" s="5">
        <f>C650</f>
        <v>46066000</v>
      </c>
      <c r="D649" s="5">
        <f>D650</f>
        <v>46066000</v>
      </c>
      <c r="E649" s="5">
        <f>E650</f>
        <v>10919075</v>
      </c>
      <c r="F649" s="24">
        <f aca="true" t="shared" si="67" ref="F649:F712">E649/D649</f>
        <v>0.2370311075413537</v>
      </c>
    </row>
    <row r="650" spans="1:6" ht="26.25">
      <c r="A650" s="7" t="s">
        <v>92</v>
      </c>
      <c r="B650" s="4" t="s">
        <v>93</v>
      </c>
      <c r="C650" s="5">
        <f>C651+C652</f>
        <v>46066000</v>
      </c>
      <c r="D650" s="5">
        <f>D651+D652</f>
        <v>46066000</v>
      </c>
      <c r="E650" s="5">
        <f>E651+E652</f>
        <v>10919075</v>
      </c>
      <c r="F650" s="24">
        <f t="shared" si="67"/>
        <v>0.2370311075413537</v>
      </c>
    </row>
    <row r="651" spans="1:6" ht="12.75">
      <c r="A651" s="7" t="s">
        <v>94</v>
      </c>
      <c r="B651" s="4" t="s">
        <v>95</v>
      </c>
      <c r="C651" s="5">
        <f>'Anexa nr.1-2'!C221</f>
        <v>2500000</v>
      </c>
      <c r="D651" s="5">
        <f>'Anexa nr.1-2'!D221</f>
        <v>2500000</v>
      </c>
      <c r="E651" s="5">
        <f>'Anexa nr.1-2'!E221</f>
        <v>0</v>
      </c>
      <c r="F651" s="24">
        <f t="shared" si="67"/>
        <v>0</v>
      </c>
    </row>
    <row r="652" spans="1:6" ht="12.75">
      <c r="A652" s="7" t="s">
        <v>96</v>
      </c>
      <c r="B652" s="4" t="s">
        <v>97</v>
      </c>
      <c r="C652" s="5">
        <f>'Anexa nr.1-2'!C222</f>
        <v>43566000</v>
      </c>
      <c r="D652" s="5">
        <f>'Anexa nr.1-2'!D222</f>
        <v>43566000</v>
      </c>
      <c r="E652" s="5">
        <f>'Anexa nr.1-2'!E222</f>
        <v>10919075</v>
      </c>
      <c r="F652" s="24">
        <f t="shared" si="67"/>
        <v>0.2506329477115182</v>
      </c>
    </row>
    <row r="653" spans="1:6" ht="12.75">
      <c r="A653" s="7" t="s">
        <v>98</v>
      </c>
      <c r="B653" s="4" t="s">
        <v>99</v>
      </c>
      <c r="C653" s="5">
        <f aca="true" t="shared" si="68" ref="C653:E655">C654</f>
        <v>11288000</v>
      </c>
      <c r="D653" s="5">
        <f t="shared" si="68"/>
        <v>10597000</v>
      </c>
      <c r="E653" s="5">
        <f t="shared" si="68"/>
        <v>2880455</v>
      </c>
      <c r="F653" s="24">
        <f t="shared" si="67"/>
        <v>0.2718179673492498</v>
      </c>
    </row>
    <row r="654" spans="1:6" ht="12.75">
      <c r="A654" s="7" t="s">
        <v>100</v>
      </c>
      <c r="B654" s="4" t="s">
        <v>101</v>
      </c>
      <c r="C654" s="5">
        <f t="shared" si="68"/>
        <v>11288000</v>
      </c>
      <c r="D654" s="5">
        <f t="shared" si="68"/>
        <v>10597000</v>
      </c>
      <c r="E654" s="5">
        <f t="shared" si="68"/>
        <v>2880455</v>
      </c>
      <c r="F654" s="24">
        <f t="shared" si="67"/>
        <v>0.2718179673492498</v>
      </c>
    </row>
    <row r="655" spans="1:6" ht="12.75">
      <c r="A655" s="7" t="s">
        <v>102</v>
      </c>
      <c r="B655" s="4" t="s">
        <v>103</v>
      </c>
      <c r="C655" s="5">
        <f t="shared" si="68"/>
        <v>11288000</v>
      </c>
      <c r="D655" s="5">
        <f t="shared" si="68"/>
        <v>10597000</v>
      </c>
      <c r="E655" s="5">
        <f t="shared" si="68"/>
        <v>2880455</v>
      </c>
      <c r="F655" s="24">
        <f t="shared" si="67"/>
        <v>0.2718179673492498</v>
      </c>
    </row>
    <row r="656" spans="1:6" ht="12.75">
      <c r="A656" s="7" t="s">
        <v>110</v>
      </c>
      <c r="B656" s="4" t="s">
        <v>111</v>
      </c>
      <c r="C656" s="5">
        <f>'Anexa nr.1-1'!C572+'Anexa nr.1-2'!C224</f>
        <v>11288000</v>
      </c>
      <c r="D656" s="5">
        <f>'Anexa nr.1-1'!D572+'Anexa nr.1-2'!D224</f>
        <v>10597000</v>
      </c>
      <c r="E656" s="5">
        <f>'Anexa nr.1-1'!E572+'Anexa nr.1-2'!E224</f>
        <v>2880455</v>
      </c>
      <c r="F656" s="24">
        <f t="shared" si="67"/>
        <v>0.2718179673492498</v>
      </c>
    </row>
    <row r="657" spans="1:6" ht="12.75">
      <c r="A657" s="7" t="s">
        <v>319</v>
      </c>
      <c r="B657" s="4" t="s">
        <v>320</v>
      </c>
      <c r="C657" s="5">
        <f>C658</f>
        <v>12371000</v>
      </c>
      <c r="D657" s="5">
        <f>D658</f>
        <v>9956000</v>
      </c>
      <c r="E657" s="5">
        <f>E658</f>
        <v>2396123</v>
      </c>
      <c r="F657" s="24">
        <f t="shared" si="67"/>
        <v>0.24067125351546806</v>
      </c>
    </row>
    <row r="658" spans="1:6" ht="12.75">
      <c r="A658" s="7" t="s">
        <v>274</v>
      </c>
      <c r="B658" s="4" t="s">
        <v>89</v>
      </c>
      <c r="C658" s="5">
        <f>C659+C662+C665+C670</f>
        <v>12371000</v>
      </c>
      <c r="D658" s="5">
        <f>D659+D662+D665+D670</f>
        <v>9956000</v>
      </c>
      <c r="E658" s="5">
        <f>E659+E662+E665+E670</f>
        <v>2396123</v>
      </c>
      <c r="F658" s="24">
        <f t="shared" si="67"/>
        <v>0.24067125351546806</v>
      </c>
    </row>
    <row r="659" spans="1:6" ht="26.25">
      <c r="A659" s="7" t="s">
        <v>275</v>
      </c>
      <c r="B659" s="4" t="s">
        <v>276</v>
      </c>
      <c r="C659" s="5">
        <f aca="true" t="shared" si="69" ref="C659:E660">C660</f>
        <v>0</v>
      </c>
      <c r="D659" s="5">
        <f t="shared" si="69"/>
        <v>0</v>
      </c>
      <c r="E659" s="5">
        <f t="shared" si="69"/>
        <v>0</v>
      </c>
      <c r="F659" s="24"/>
    </row>
    <row r="660" spans="1:6" ht="12.75">
      <c r="A660" s="7" t="s">
        <v>277</v>
      </c>
      <c r="B660" s="4" t="s">
        <v>278</v>
      </c>
      <c r="C660" s="5">
        <f t="shared" si="69"/>
        <v>0</v>
      </c>
      <c r="D660" s="5">
        <f t="shared" si="69"/>
        <v>0</v>
      </c>
      <c r="E660" s="5">
        <f t="shared" si="69"/>
        <v>0</v>
      </c>
      <c r="F660" s="24"/>
    </row>
    <row r="661" spans="1:6" ht="12.75">
      <c r="A661" s="7" t="s">
        <v>281</v>
      </c>
      <c r="B661" s="4" t="s">
        <v>282</v>
      </c>
      <c r="C661" s="5"/>
      <c r="D661" s="5"/>
      <c r="E661" s="5"/>
      <c r="F661" s="24"/>
    </row>
    <row r="662" spans="1:6" ht="39">
      <c r="A662" s="7" t="s">
        <v>291</v>
      </c>
      <c r="B662" s="4" t="s">
        <v>292</v>
      </c>
      <c r="C662" s="5">
        <f aca="true" t="shared" si="70" ref="C662:E663">C663</f>
        <v>1949000</v>
      </c>
      <c r="D662" s="5">
        <f t="shared" si="70"/>
        <v>1949000</v>
      </c>
      <c r="E662" s="5">
        <f t="shared" si="70"/>
        <v>0</v>
      </c>
      <c r="F662" s="24">
        <f t="shared" si="67"/>
        <v>0</v>
      </c>
    </row>
    <row r="663" spans="1:6" ht="26.25">
      <c r="A663" s="7" t="s">
        <v>293</v>
      </c>
      <c r="B663" s="4" t="s">
        <v>294</v>
      </c>
      <c r="C663" s="5">
        <f t="shared" si="70"/>
        <v>1949000</v>
      </c>
      <c r="D663" s="5">
        <f t="shared" si="70"/>
        <v>1949000</v>
      </c>
      <c r="E663" s="5">
        <f t="shared" si="70"/>
        <v>0</v>
      </c>
      <c r="F663" s="24">
        <f t="shared" si="67"/>
        <v>0</v>
      </c>
    </row>
    <row r="664" spans="1:6" ht="12.75">
      <c r="A664" s="7" t="s">
        <v>295</v>
      </c>
      <c r="B664" s="4" t="s">
        <v>296</v>
      </c>
      <c r="C664" s="5">
        <f>'Anexa nr.1-1'!C580</f>
        <v>1949000</v>
      </c>
      <c r="D664" s="5">
        <f>'Anexa nr.1-1'!D580</f>
        <v>1949000</v>
      </c>
      <c r="E664" s="5">
        <f>'Anexa nr.1-1'!E580</f>
        <v>0</v>
      </c>
      <c r="F664" s="24">
        <f t="shared" si="67"/>
        <v>0</v>
      </c>
    </row>
    <row r="665" spans="1:6" ht="39">
      <c r="A665" s="7" t="s">
        <v>90</v>
      </c>
      <c r="B665" s="4" t="s">
        <v>91</v>
      </c>
      <c r="C665" s="5">
        <f>C666</f>
        <v>7819000</v>
      </c>
      <c r="D665" s="5">
        <f>D666</f>
        <v>5628000</v>
      </c>
      <c r="E665" s="5">
        <f>E666</f>
        <v>1303977</v>
      </c>
      <c r="F665" s="24">
        <f t="shared" si="67"/>
        <v>0.2316945628997868</v>
      </c>
    </row>
    <row r="666" spans="1:6" ht="26.25">
      <c r="A666" s="7" t="s">
        <v>92</v>
      </c>
      <c r="B666" s="4" t="s">
        <v>93</v>
      </c>
      <c r="C666" s="5">
        <f>C667+C668+C669</f>
        <v>7819000</v>
      </c>
      <c r="D666" s="5">
        <f>D667+D668+D669</f>
        <v>5628000</v>
      </c>
      <c r="E666" s="5">
        <f>E667+E668+E669</f>
        <v>1303977</v>
      </c>
      <c r="F666" s="24">
        <f t="shared" si="67"/>
        <v>0.2316945628997868</v>
      </c>
    </row>
    <row r="667" spans="1:6" ht="12.75">
      <c r="A667" s="7" t="s">
        <v>94</v>
      </c>
      <c r="B667" s="4" t="s">
        <v>95</v>
      </c>
      <c r="C667" s="5">
        <f>'Anexa nr.1-1'!C583</f>
        <v>956000</v>
      </c>
      <c r="D667" s="5">
        <f>'Anexa nr.1-1'!D583</f>
        <v>677000</v>
      </c>
      <c r="E667" s="5">
        <f>'Anexa nr.1-1'!E583</f>
        <v>106607</v>
      </c>
      <c r="F667" s="24">
        <f t="shared" si="67"/>
        <v>0.15746971935007387</v>
      </c>
    </row>
    <row r="668" spans="1:6" ht="12.75">
      <c r="A668" s="7" t="s">
        <v>96</v>
      </c>
      <c r="B668" s="4" t="s">
        <v>97</v>
      </c>
      <c r="C668" s="5">
        <f>'Anexa nr.1-1'!C584</f>
        <v>5414000</v>
      </c>
      <c r="D668" s="5">
        <f>'Anexa nr.1-1'!D584</f>
        <v>3834000</v>
      </c>
      <c r="E668" s="5">
        <f>'Anexa nr.1-1'!E584</f>
        <v>604107</v>
      </c>
      <c r="F668" s="24">
        <f t="shared" si="67"/>
        <v>0.1575657276995305</v>
      </c>
    </row>
    <row r="669" spans="1:6" ht="12.75">
      <c r="A669" s="7" t="s">
        <v>295</v>
      </c>
      <c r="B669" s="4" t="s">
        <v>297</v>
      </c>
      <c r="C669" s="5">
        <f>'Anexa nr.1-1'!C585</f>
        <v>1449000</v>
      </c>
      <c r="D669" s="5">
        <f>'Anexa nr.1-1'!D585</f>
        <v>1117000</v>
      </c>
      <c r="E669" s="5">
        <f>'Anexa nr.1-1'!E585</f>
        <v>593263</v>
      </c>
      <c r="F669" s="24">
        <f t="shared" si="67"/>
        <v>0.5311217547000895</v>
      </c>
    </row>
    <row r="670" spans="1:6" ht="12.75">
      <c r="A670" s="7" t="s">
        <v>98</v>
      </c>
      <c r="B670" s="4" t="s">
        <v>99</v>
      </c>
      <c r="C670" s="5">
        <f aca="true" t="shared" si="71" ref="C670:E671">C671</f>
        <v>2603000</v>
      </c>
      <c r="D670" s="5">
        <f t="shared" si="71"/>
        <v>2379000</v>
      </c>
      <c r="E670" s="5">
        <f t="shared" si="71"/>
        <v>1092146</v>
      </c>
      <c r="F670" s="24">
        <f t="shared" si="67"/>
        <v>0.45907776376628834</v>
      </c>
    </row>
    <row r="671" spans="1:6" ht="12.75">
      <c r="A671" s="7" t="s">
        <v>100</v>
      </c>
      <c r="B671" s="4" t="s">
        <v>101</v>
      </c>
      <c r="C671" s="5">
        <f t="shared" si="71"/>
        <v>2603000</v>
      </c>
      <c r="D671" s="5">
        <f t="shared" si="71"/>
        <v>2379000</v>
      </c>
      <c r="E671" s="5">
        <f t="shared" si="71"/>
        <v>1092146</v>
      </c>
      <c r="F671" s="24">
        <f t="shared" si="67"/>
        <v>0.45907776376628834</v>
      </c>
    </row>
    <row r="672" spans="1:6" ht="12.75">
      <c r="A672" s="7" t="s">
        <v>102</v>
      </c>
      <c r="B672" s="4" t="s">
        <v>103</v>
      </c>
      <c r="C672" s="5">
        <f>C674+C673</f>
        <v>2603000</v>
      </c>
      <c r="D672" s="5">
        <f>D674+D673</f>
        <v>2379000</v>
      </c>
      <c r="E672" s="5">
        <f>E674+E673</f>
        <v>1092146</v>
      </c>
      <c r="F672" s="24">
        <f t="shared" si="67"/>
        <v>0.45907776376628834</v>
      </c>
    </row>
    <row r="673" spans="1:6" ht="12.75">
      <c r="A673" s="7" t="s">
        <v>106</v>
      </c>
      <c r="B673" s="4" t="s">
        <v>107</v>
      </c>
      <c r="C673" s="5">
        <f>'Anexa nr.1-1'!C589</f>
        <v>80000</v>
      </c>
      <c r="D673" s="5">
        <f>'Anexa nr.1-1'!D589</f>
        <v>80000</v>
      </c>
      <c r="E673" s="5">
        <f>'Anexa nr.1-1'!E589</f>
        <v>79296</v>
      </c>
      <c r="F673" s="24">
        <f t="shared" si="67"/>
        <v>0.9912</v>
      </c>
    </row>
    <row r="674" spans="1:6" ht="12.75">
      <c r="A674" s="7" t="s">
        <v>110</v>
      </c>
      <c r="B674" s="4" t="s">
        <v>111</v>
      </c>
      <c r="C674" s="5">
        <f>'Anexa nr.1-1'!C590+'Anexa nr.1-2'!C236</f>
        <v>2523000</v>
      </c>
      <c r="D674" s="5">
        <f>'Anexa nr.1-1'!D590+'Anexa nr.1-2'!D236</f>
        <v>2299000</v>
      </c>
      <c r="E674" s="5">
        <f>'Anexa nr.1-1'!E590+'Anexa nr.1-2'!E236</f>
        <v>1012850</v>
      </c>
      <c r="F674" s="24">
        <f t="shared" si="67"/>
        <v>0.44056111352762073</v>
      </c>
    </row>
    <row r="675" spans="1:6" ht="39">
      <c r="A675" s="7" t="s">
        <v>345</v>
      </c>
      <c r="B675" s="4" t="s">
        <v>322</v>
      </c>
      <c r="C675" s="5">
        <f>C676</f>
        <v>3682000</v>
      </c>
      <c r="D675" s="5">
        <f>D676</f>
        <v>3203000</v>
      </c>
      <c r="E675" s="5">
        <f>E676</f>
        <v>1179004</v>
      </c>
      <c r="F675" s="24">
        <f t="shared" si="67"/>
        <v>0.36809366219169526</v>
      </c>
    </row>
    <row r="676" spans="1:6" ht="12.75">
      <c r="A676" s="7" t="s">
        <v>274</v>
      </c>
      <c r="B676" s="4" t="s">
        <v>89</v>
      </c>
      <c r="C676" s="5">
        <f>C677+C681</f>
        <v>3682000</v>
      </c>
      <c r="D676" s="5">
        <f>D677+D681</f>
        <v>3203000</v>
      </c>
      <c r="E676" s="5">
        <f>E677+E681</f>
        <v>1179004</v>
      </c>
      <c r="F676" s="24">
        <f t="shared" si="67"/>
        <v>0.36809366219169526</v>
      </c>
    </row>
    <row r="677" spans="1:6" ht="39">
      <c r="A677" s="7" t="s">
        <v>90</v>
      </c>
      <c r="B677" s="4" t="s">
        <v>91</v>
      </c>
      <c r="C677" s="5">
        <f>C678</f>
        <v>2769000</v>
      </c>
      <c r="D677" s="5">
        <f>D678</f>
        <v>2293000</v>
      </c>
      <c r="E677" s="5">
        <f>E678</f>
        <v>988233</v>
      </c>
      <c r="F677" s="24">
        <f t="shared" si="67"/>
        <v>0.4309781945050153</v>
      </c>
    </row>
    <row r="678" spans="1:6" ht="12.75">
      <c r="A678" s="7" t="s">
        <v>298</v>
      </c>
      <c r="B678" s="4" t="s">
        <v>299</v>
      </c>
      <c r="C678" s="5">
        <f>C679+C680</f>
        <v>2769000</v>
      </c>
      <c r="D678" s="5">
        <f>D679+D680</f>
        <v>2293000</v>
      </c>
      <c r="E678" s="5">
        <f>E679+E680</f>
        <v>988233</v>
      </c>
      <c r="F678" s="24">
        <f t="shared" si="67"/>
        <v>0.4309781945050153</v>
      </c>
    </row>
    <row r="679" spans="1:6" ht="12.75">
      <c r="A679" s="7" t="s">
        <v>94</v>
      </c>
      <c r="B679" s="4" t="s">
        <v>300</v>
      </c>
      <c r="C679" s="5">
        <f>'Anexa nr.1-1'!C595+'Anexa nr.1-3'!C38</f>
        <v>428000</v>
      </c>
      <c r="D679" s="5">
        <f>'Anexa nr.1-1'!D595+'Anexa nr.1-3'!D38</f>
        <v>354000</v>
      </c>
      <c r="E679" s="5">
        <f>'Anexa nr.1-1'!E595+'Anexa nr.1-3'!E38</f>
        <v>152408</v>
      </c>
      <c r="F679" s="24">
        <f t="shared" si="67"/>
        <v>0.4305310734463277</v>
      </c>
    </row>
    <row r="680" spans="1:6" ht="12.75">
      <c r="A680" s="7" t="s">
        <v>96</v>
      </c>
      <c r="B680" s="4" t="s">
        <v>301</v>
      </c>
      <c r="C680" s="5">
        <f>'Anexa nr.1-1'!C596+'Anexa nr.1-3'!C39</f>
        <v>2341000</v>
      </c>
      <c r="D680" s="5">
        <f>'Anexa nr.1-1'!D596+'Anexa nr.1-3'!D39</f>
        <v>1939000</v>
      </c>
      <c r="E680" s="5">
        <f>'Anexa nr.1-1'!E596+'Anexa nr.1-3'!E39</f>
        <v>835825</v>
      </c>
      <c r="F680" s="24">
        <f t="shared" si="67"/>
        <v>0.4310598246518824</v>
      </c>
    </row>
    <row r="681" spans="1:6" ht="12.75">
      <c r="A681" s="7" t="s">
        <v>98</v>
      </c>
      <c r="B681" s="4" t="s">
        <v>99</v>
      </c>
      <c r="C681" s="5">
        <f aca="true" t="shared" si="72" ref="C681:E682">C682</f>
        <v>913000</v>
      </c>
      <c r="D681" s="5">
        <f t="shared" si="72"/>
        <v>910000</v>
      </c>
      <c r="E681" s="5">
        <f t="shared" si="72"/>
        <v>190771</v>
      </c>
      <c r="F681" s="24">
        <f t="shared" si="67"/>
        <v>0.20963846153846155</v>
      </c>
    </row>
    <row r="682" spans="1:6" ht="12.75">
      <c r="A682" s="7" t="s">
        <v>100</v>
      </c>
      <c r="B682" s="4" t="s">
        <v>101</v>
      </c>
      <c r="C682" s="5">
        <f t="shared" si="72"/>
        <v>913000</v>
      </c>
      <c r="D682" s="5">
        <f t="shared" si="72"/>
        <v>910000</v>
      </c>
      <c r="E682" s="5">
        <f t="shared" si="72"/>
        <v>190771</v>
      </c>
      <c r="F682" s="24">
        <f t="shared" si="67"/>
        <v>0.20963846153846155</v>
      </c>
    </row>
    <row r="683" spans="1:6" ht="12.75">
      <c r="A683" s="7" t="s">
        <v>102</v>
      </c>
      <c r="B683" s="4" t="s">
        <v>103</v>
      </c>
      <c r="C683" s="5">
        <f>C684+C685+C686+C687</f>
        <v>913000</v>
      </c>
      <c r="D683" s="5">
        <f>D684+D685+D686+D687</f>
        <v>910000</v>
      </c>
      <c r="E683" s="5">
        <f>E684+E685+E686+E687</f>
        <v>190771</v>
      </c>
      <c r="F683" s="24">
        <f t="shared" si="67"/>
        <v>0.20963846153846155</v>
      </c>
    </row>
    <row r="684" spans="1:6" ht="12.75">
      <c r="A684" s="7" t="s">
        <v>104</v>
      </c>
      <c r="B684" s="4" t="s">
        <v>105</v>
      </c>
      <c r="C684" s="5">
        <f>'Anexa nr.1-1'!C600</f>
        <v>236000</v>
      </c>
      <c r="D684" s="5">
        <f>'Anexa nr.1-1'!D600</f>
        <v>233000</v>
      </c>
      <c r="E684" s="5">
        <f>'Anexa nr.1-1'!E600</f>
        <v>129858</v>
      </c>
      <c r="F684" s="24">
        <f t="shared" si="67"/>
        <v>0.5573304721030042</v>
      </c>
    </row>
    <row r="685" spans="1:6" ht="12.75">
      <c r="A685" s="7" t="s">
        <v>106</v>
      </c>
      <c r="B685" s="4" t="s">
        <v>107</v>
      </c>
      <c r="C685" s="5">
        <f>'Anexa nr.1-1'!C601</f>
        <v>602500</v>
      </c>
      <c r="D685" s="5">
        <f>'Anexa nr.1-1'!D601</f>
        <v>602500</v>
      </c>
      <c r="E685" s="5">
        <f>'Anexa nr.1-1'!E601</f>
        <v>30920</v>
      </c>
      <c r="F685" s="24">
        <f t="shared" si="67"/>
        <v>0.0513195020746888</v>
      </c>
    </row>
    <row r="686" spans="1:6" ht="12.75">
      <c r="A686" s="7" t="s">
        <v>108</v>
      </c>
      <c r="B686" s="4" t="s">
        <v>109</v>
      </c>
      <c r="C686" s="5">
        <f>'Anexa nr.1-1'!C602</f>
        <v>74500</v>
      </c>
      <c r="D686" s="5">
        <f>'Anexa nr.1-1'!D602</f>
        <v>74500</v>
      </c>
      <c r="E686" s="5">
        <f>'Anexa nr.1-1'!E602</f>
        <v>29993</v>
      </c>
      <c r="F686" s="24">
        <f t="shared" si="67"/>
        <v>0.40259060402684566</v>
      </c>
    </row>
    <row r="687" spans="1:6" ht="12.75">
      <c r="A687" s="7" t="s">
        <v>110</v>
      </c>
      <c r="B687" s="4" t="s">
        <v>111</v>
      </c>
      <c r="C687" s="5">
        <f>'Anexa nr.1-1'!C603</f>
        <v>0</v>
      </c>
      <c r="D687" s="5">
        <f>'Anexa nr.1-1'!D603</f>
        <v>0</v>
      </c>
      <c r="E687" s="5">
        <f>'Anexa nr.1-1'!E603</f>
        <v>0</v>
      </c>
      <c r="F687" s="24"/>
    </row>
    <row r="688" spans="1:6" ht="26.25">
      <c r="A688" s="7" t="s">
        <v>323</v>
      </c>
      <c r="B688" s="4" t="s">
        <v>324</v>
      </c>
      <c r="C688" s="5">
        <f>C689+C694</f>
        <v>779000</v>
      </c>
      <c r="D688" s="5">
        <f>D689+D694</f>
        <v>779000</v>
      </c>
      <c r="E688" s="5">
        <f>E689+E694</f>
        <v>31997</v>
      </c>
      <c r="F688" s="24">
        <f t="shared" si="67"/>
        <v>0.04107445442875481</v>
      </c>
    </row>
    <row r="689" spans="1:6" ht="26.25">
      <c r="A689" s="7" t="s">
        <v>325</v>
      </c>
      <c r="B689" s="4" t="s">
        <v>326</v>
      </c>
      <c r="C689" s="5">
        <f aca="true" t="shared" si="73" ref="C689:E692">C690</f>
        <v>779000</v>
      </c>
      <c r="D689" s="5">
        <f t="shared" si="73"/>
        <v>779000</v>
      </c>
      <c r="E689" s="5">
        <f t="shared" si="73"/>
        <v>36497</v>
      </c>
      <c r="F689" s="24">
        <f t="shared" si="67"/>
        <v>0.04685109114249037</v>
      </c>
    </row>
    <row r="690" spans="1:6" ht="12.75">
      <c r="A690" s="7" t="s">
        <v>274</v>
      </c>
      <c r="B690" s="4" t="s">
        <v>89</v>
      </c>
      <c r="C690" s="5">
        <f t="shared" si="73"/>
        <v>779000</v>
      </c>
      <c r="D690" s="5">
        <f t="shared" si="73"/>
        <v>779000</v>
      </c>
      <c r="E690" s="5">
        <f t="shared" si="73"/>
        <v>36497</v>
      </c>
      <c r="F690" s="24">
        <f t="shared" si="67"/>
        <v>0.04685109114249037</v>
      </c>
    </row>
    <row r="691" spans="1:6" ht="12.75">
      <c r="A691" s="7" t="s">
        <v>283</v>
      </c>
      <c r="B691" s="4" t="s">
        <v>284</v>
      </c>
      <c r="C691" s="5">
        <f t="shared" si="73"/>
        <v>779000</v>
      </c>
      <c r="D691" s="5">
        <f t="shared" si="73"/>
        <v>779000</v>
      </c>
      <c r="E691" s="5">
        <f t="shared" si="73"/>
        <v>36497</v>
      </c>
      <c r="F691" s="24">
        <f t="shared" si="67"/>
        <v>0.04685109114249037</v>
      </c>
    </row>
    <row r="692" spans="1:6" ht="26.25">
      <c r="A692" s="7" t="s">
        <v>285</v>
      </c>
      <c r="B692" s="4" t="s">
        <v>286</v>
      </c>
      <c r="C692" s="5">
        <f t="shared" si="73"/>
        <v>779000</v>
      </c>
      <c r="D692" s="5">
        <f t="shared" si="73"/>
        <v>779000</v>
      </c>
      <c r="E692" s="5">
        <f t="shared" si="73"/>
        <v>36497</v>
      </c>
      <c r="F692" s="24">
        <f t="shared" si="67"/>
        <v>0.04685109114249037</v>
      </c>
    </row>
    <row r="693" spans="1:6" ht="12.75">
      <c r="A693" s="7" t="s">
        <v>287</v>
      </c>
      <c r="B693" s="4" t="s">
        <v>288</v>
      </c>
      <c r="C693" s="5">
        <f>'Anexa nr.1-1'!C609</f>
        <v>779000</v>
      </c>
      <c r="D693" s="5">
        <f>'Anexa nr.1-1'!D609</f>
        <v>779000</v>
      </c>
      <c r="E693" s="5">
        <f>'Anexa nr.1-1'!E609</f>
        <v>36497</v>
      </c>
      <c r="F693" s="24">
        <f t="shared" si="67"/>
        <v>0.04685109114249037</v>
      </c>
    </row>
    <row r="694" spans="1:6" ht="12.75">
      <c r="A694" s="7" t="s">
        <v>327</v>
      </c>
      <c r="B694" s="4" t="s">
        <v>328</v>
      </c>
      <c r="C694" s="5">
        <f>C695</f>
        <v>0</v>
      </c>
      <c r="D694" s="5">
        <f>D695</f>
        <v>0</v>
      </c>
      <c r="E694" s="5">
        <f>E695</f>
        <v>-4500</v>
      </c>
      <c r="F694" s="24"/>
    </row>
    <row r="695" spans="1:6" ht="12.75">
      <c r="A695" s="7" t="s">
        <v>274</v>
      </c>
      <c r="B695" s="4" t="s">
        <v>89</v>
      </c>
      <c r="C695" s="5">
        <f>C696+C699+C703</f>
        <v>0</v>
      </c>
      <c r="D695" s="5">
        <f>D696+D699+D703</f>
        <v>0</v>
      </c>
      <c r="E695" s="5">
        <f>E696+E699+E703</f>
        <v>-4500</v>
      </c>
      <c r="F695" s="24"/>
    </row>
    <row r="696" spans="1:6" ht="39">
      <c r="A696" s="7" t="s">
        <v>291</v>
      </c>
      <c r="B696" s="4" t="s">
        <v>292</v>
      </c>
      <c r="C696" s="5">
        <f aca="true" t="shared" si="74" ref="C696:E697">C697</f>
        <v>0</v>
      </c>
      <c r="D696" s="5">
        <f t="shared" si="74"/>
        <v>0</v>
      </c>
      <c r="E696" s="5">
        <f t="shared" si="74"/>
        <v>0</v>
      </c>
      <c r="F696" s="24"/>
    </row>
    <row r="697" spans="1:6" ht="26.25">
      <c r="A697" s="7" t="s">
        <v>293</v>
      </c>
      <c r="B697" s="4" t="s">
        <v>294</v>
      </c>
      <c r="C697" s="5">
        <f t="shared" si="74"/>
        <v>0</v>
      </c>
      <c r="D697" s="5">
        <f t="shared" si="74"/>
        <v>0</v>
      </c>
      <c r="E697" s="5">
        <f t="shared" si="74"/>
        <v>0</v>
      </c>
      <c r="F697" s="24"/>
    </row>
    <row r="698" spans="1:6" ht="12.75">
      <c r="A698" s="7" t="s">
        <v>295</v>
      </c>
      <c r="B698" s="4" t="s">
        <v>296</v>
      </c>
      <c r="C698" s="5">
        <f>'Anexa nr.1-1'!C614</f>
        <v>0</v>
      </c>
      <c r="D698" s="5">
        <f>'Anexa nr.1-1'!D614</f>
        <v>0</v>
      </c>
      <c r="E698" s="5">
        <f>'Anexa nr.1-1'!E614</f>
        <v>0</v>
      </c>
      <c r="F698" s="24"/>
    </row>
    <row r="699" spans="1:6" ht="12.75">
      <c r="A699" s="7" t="s">
        <v>98</v>
      </c>
      <c r="B699" s="4" t="s">
        <v>99</v>
      </c>
      <c r="C699" s="5">
        <f aca="true" t="shared" si="75" ref="C699:E701">C700</f>
        <v>0</v>
      </c>
      <c r="D699" s="5">
        <f t="shared" si="75"/>
        <v>0</v>
      </c>
      <c r="E699" s="5">
        <f t="shared" si="75"/>
        <v>0</v>
      </c>
      <c r="F699" s="24"/>
    </row>
    <row r="700" spans="1:6" ht="12.75">
      <c r="A700" s="7" t="s">
        <v>100</v>
      </c>
      <c r="B700" s="4" t="s">
        <v>101</v>
      </c>
      <c r="C700" s="5">
        <f t="shared" si="75"/>
        <v>0</v>
      </c>
      <c r="D700" s="5">
        <f t="shared" si="75"/>
        <v>0</v>
      </c>
      <c r="E700" s="5">
        <f t="shared" si="75"/>
        <v>0</v>
      </c>
      <c r="F700" s="24"/>
    </row>
    <row r="701" spans="1:6" ht="12.75">
      <c r="A701" s="7" t="s">
        <v>102</v>
      </c>
      <c r="B701" s="4" t="s">
        <v>103</v>
      </c>
      <c r="C701" s="5">
        <f t="shared" si="75"/>
        <v>0</v>
      </c>
      <c r="D701" s="5">
        <f t="shared" si="75"/>
        <v>0</v>
      </c>
      <c r="E701" s="5">
        <f t="shared" si="75"/>
        <v>0</v>
      </c>
      <c r="F701" s="24"/>
    </row>
    <row r="702" spans="1:6" ht="12.75">
      <c r="A702" s="7" t="s">
        <v>110</v>
      </c>
      <c r="B702" s="4" t="s">
        <v>111</v>
      </c>
      <c r="C702" s="5">
        <f>'Anexa nr.1-1'!C618</f>
        <v>0</v>
      </c>
      <c r="D702" s="5">
        <f>'Anexa nr.1-1'!D618</f>
        <v>0</v>
      </c>
      <c r="E702" s="5">
        <f>'Anexa nr.1-1'!E618</f>
        <v>0</v>
      </c>
      <c r="F702" s="24"/>
    </row>
    <row r="703" spans="1:6" ht="27">
      <c r="A703" s="7" t="s">
        <v>374</v>
      </c>
      <c r="B703" s="4" t="s">
        <v>376</v>
      </c>
      <c r="C703" s="5">
        <f>C704</f>
        <v>0</v>
      </c>
      <c r="D703" s="5">
        <f>D704</f>
        <v>0</v>
      </c>
      <c r="E703" s="5">
        <f>E704</f>
        <v>-4500</v>
      </c>
      <c r="F703" s="24"/>
    </row>
    <row r="704" spans="1:6" ht="27">
      <c r="A704" s="7" t="s">
        <v>383</v>
      </c>
      <c r="B704" s="21">
        <v>8501</v>
      </c>
      <c r="C704" s="5">
        <f>'Anexa nr.1-1'!C620</f>
        <v>0</v>
      </c>
      <c r="D704" s="5">
        <f>'Anexa nr.1-1'!D620</f>
        <v>0</v>
      </c>
      <c r="E704" s="5">
        <f>'Anexa nr.1-1'!E620</f>
        <v>-4500</v>
      </c>
      <c r="F704" s="24"/>
    </row>
    <row r="705" spans="1:6" ht="26.25">
      <c r="A705" s="7" t="s">
        <v>329</v>
      </c>
      <c r="B705" s="4" t="s">
        <v>330</v>
      </c>
      <c r="C705" s="5">
        <f>C706+C725</f>
        <v>148742000</v>
      </c>
      <c r="D705" s="5">
        <f>D706+D725</f>
        <v>121662000</v>
      </c>
      <c r="E705" s="5">
        <f>E706+E725</f>
        <v>55002717</v>
      </c>
      <c r="F705" s="24">
        <f t="shared" si="67"/>
        <v>0.4520944666370765</v>
      </c>
    </row>
    <row r="706" spans="1:6" ht="12.75">
      <c r="A706" s="7" t="s">
        <v>352</v>
      </c>
      <c r="B706" s="4" t="s">
        <v>334</v>
      </c>
      <c r="C706" s="5">
        <f>C707</f>
        <v>148742000</v>
      </c>
      <c r="D706" s="5">
        <f>D707</f>
        <v>121662000</v>
      </c>
      <c r="E706" s="5">
        <f>E707</f>
        <v>55002717</v>
      </c>
      <c r="F706" s="24">
        <f t="shared" si="67"/>
        <v>0.4520944666370765</v>
      </c>
    </row>
    <row r="707" spans="1:6" ht="12.75">
      <c r="A707" s="7" t="s">
        <v>274</v>
      </c>
      <c r="B707" s="4" t="s">
        <v>89</v>
      </c>
      <c r="C707" s="5">
        <f>C708+C711+C715+C720</f>
        <v>148742000</v>
      </c>
      <c r="D707" s="5">
        <f>D708+D711+D715+D720</f>
        <v>121662000</v>
      </c>
      <c r="E707" s="5">
        <f>E708+E711+E715+E720</f>
        <v>55002717</v>
      </c>
      <c r="F707" s="24">
        <f t="shared" si="67"/>
        <v>0.4520944666370765</v>
      </c>
    </row>
    <row r="708" spans="1:6" ht="26.25">
      <c r="A708" s="7" t="s">
        <v>275</v>
      </c>
      <c r="B708" s="4" t="s">
        <v>276</v>
      </c>
      <c r="C708" s="5">
        <f aca="true" t="shared" si="76" ref="C708:E709">C709</f>
        <v>0</v>
      </c>
      <c r="D708" s="5">
        <f t="shared" si="76"/>
        <v>0</v>
      </c>
      <c r="E708" s="5">
        <f t="shared" si="76"/>
        <v>0</v>
      </c>
      <c r="F708" s="24"/>
    </row>
    <row r="709" spans="1:6" ht="12.75">
      <c r="A709" s="7" t="s">
        <v>277</v>
      </c>
      <c r="B709" s="4" t="s">
        <v>278</v>
      </c>
      <c r="C709" s="5">
        <f t="shared" si="76"/>
        <v>0</v>
      </c>
      <c r="D709" s="5">
        <f t="shared" si="76"/>
        <v>0</v>
      </c>
      <c r="E709" s="5">
        <f t="shared" si="76"/>
        <v>0</v>
      </c>
      <c r="F709" s="24"/>
    </row>
    <row r="710" spans="1:6" ht="12.75">
      <c r="A710" s="7" t="s">
        <v>281</v>
      </c>
      <c r="B710" s="4" t="s">
        <v>282</v>
      </c>
      <c r="C710" s="5">
        <f>'Anexa nr.1-1'!C626</f>
        <v>0</v>
      </c>
      <c r="D710" s="5">
        <f>'Anexa nr.1-1'!D626</f>
        <v>0</v>
      </c>
      <c r="E710" s="5">
        <f>'Anexa nr.1-1'!E626</f>
        <v>0</v>
      </c>
      <c r="F710" s="24"/>
    </row>
    <row r="711" spans="1:6" ht="12.75">
      <c r="A711" s="7" t="s">
        <v>283</v>
      </c>
      <c r="B711" s="4" t="s">
        <v>284</v>
      </c>
      <c r="C711" s="5">
        <f>C712</f>
        <v>11538000</v>
      </c>
      <c r="D711" s="5">
        <f>D712</f>
        <v>8538000</v>
      </c>
      <c r="E711" s="5">
        <f>E712</f>
        <v>1131876</v>
      </c>
      <c r="F711" s="24">
        <f t="shared" si="67"/>
        <v>0.13256921995783555</v>
      </c>
    </row>
    <row r="712" spans="1:6" ht="26.25">
      <c r="A712" s="7" t="s">
        <v>285</v>
      </c>
      <c r="B712" s="4" t="s">
        <v>286</v>
      </c>
      <c r="C712" s="5">
        <f>C714+C713</f>
        <v>11538000</v>
      </c>
      <c r="D712" s="5">
        <f>D714+D713</f>
        <v>8538000</v>
      </c>
      <c r="E712" s="5">
        <f>E714+E713</f>
        <v>1131876</v>
      </c>
      <c r="F712" s="24">
        <f t="shared" si="67"/>
        <v>0.13256921995783555</v>
      </c>
    </row>
    <row r="713" spans="1:6" ht="12.75">
      <c r="A713" s="7" t="s">
        <v>287</v>
      </c>
      <c r="B713" s="4" t="s">
        <v>288</v>
      </c>
      <c r="C713" s="5">
        <f>'Anexa nr.1-1'!C629</f>
        <v>1172000</v>
      </c>
      <c r="D713" s="5">
        <f>'Anexa nr.1-1'!D629</f>
        <v>1172000</v>
      </c>
      <c r="E713" s="5">
        <f>'Anexa nr.1-1'!E629</f>
        <v>78552</v>
      </c>
      <c r="F713" s="24">
        <f aca="true" t="shared" si="77" ref="F713:F733">E713/D713</f>
        <v>0.06702389078498293</v>
      </c>
    </row>
    <row r="714" spans="1:6" ht="12.75">
      <c r="A714" s="7" t="s">
        <v>289</v>
      </c>
      <c r="B714" s="4" t="s">
        <v>290</v>
      </c>
      <c r="C714" s="5">
        <f>'Anexa nr.1-1'!C630</f>
        <v>10366000</v>
      </c>
      <c r="D714" s="5">
        <f>'Anexa nr.1-1'!D630</f>
        <v>7366000</v>
      </c>
      <c r="E714" s="5">
        <f>'Anexa nr.1-1'!E630</f>
        <v>1053324</v>
      </c>
      <c r="F714" s="24">
        <f t="shared" si="77"/>
        <v>0.14299809937550909</v>
      </c>
    </row>
    <row r="715" spans="1:6" ht="39">
      <c r="A715" s="7" t="s">
        <v>90</v>
      </c>
      <c r="B715" s="4" t="s">
        <v>91</v>
      </c>
      <c r="C715" s="5">
        <f>C716</f>
        <v>83360000</v>
      </c>
      <c r="D715" s="5">
        <f>D716</f>
        <v>70026000</v>
      </c>
      <c r="E715" s="5">
        <f>E716</f>
        <v>35225005</v>
      </c>
      <c r="F715" s="24">
        <f t="shared" si="77"/>
        <v>0.503027518350327</v>
      </c>
    </row>
    <row r="716" spans="1:6" ht="26.25">
      <c r="A716" s="7" t="s">
        <v>92</v>
      </c>
      <c r="B716" s="4" t="s">
        <v>93</v>
      </c>
      <c r="C716" s="5">
        <f>C717+C718+C719</f>
        <v>83360000</v>
      </c>
      <c r="D716" s="5">
        <f>D717+D718+D719</f>
        <v>70026000</v>
      </c>
      <c r="E716" s="5">
        <f>E717+E718+E719</f>
        <v>35225005</v>
      </c>
      <c r="F716" s="24">
        <f t="shared" si="77"/>
        <v>0.503027518350327</v>
      </c>
    </row>
    <row r="717" spans="1:6" ht="12.75">
      <c r="A717" s="7" t="s">
        <v>94</v>
      </c>
      <c r="B717" s="4" t="s">
        <v>95</v>
      </c>
      <c r="C717" s="5">
        <f>'Anexa nr.1-1'!C633</f>
        <v>11897000</v>
      </c>
      <c r="D717" s="5">
        <f>'Anexa nr.1-1'!D633</f>
        <v>10030000</v>
      </c>
      <c r="E717" s="5">
        <f>'Anexa nr.1-1'!E633</f>
        <v>5038706</v>
      </c>
      <c r="F717" s="24">
        <f t="shared" si="77"/>
        <v>0.5023635094715853</v>
      </c>
    </row>
    <row r="718" spans="1:6" ht="12.75">
      <c r="A718" s="7" t="s">
        <v>96</v>
      </c>
      <c r="B718" s="4" t="s">
        <v>97</v>
      </c>
      <c r="C718" s="5">
        <f>'Anexa nr.1-1'!C634</f>
        <v>67411000</v>
      </c>
      <c r="D718" s="5">
        <f>'Anexa nr.1-1'!D634</f>
        <v>56830000</v>
      </c>
      <c r="E718" s="5">
        <f>'Anexa nr.1-1'!E634</f>
        <v>28552667</v>
      </c>
      <c r="F718" s="24">
        <f t="shared" si="77"/>
        <v>0.5024224353334507</v>
      </c>
    </row>
    <row r="719" spans="1:6" ht="12.75">
      <c r="A719" s="7" t="s">
        <v>295</v>
      </c>
      <c r="B719" s="4" t="s">
        <v>297</v>
      </c>
      <c r="C719" s="5">
        <f>'Anexa nr.1-1'!C635</f>
        <v>4052000</v>
      </c>
      <c r="D719" s="5">
        <f>'Anexa nr.1-1'!D635</f>
        <v>3166000</v>
      </c>
      <c r="E719" s="5">
        <f>'Anexa nr.1-1'!E635</f>
        <v>1633632</v>
      </c>
      <c r="F719" s="24">
        <f t="shared" si="77"/>
        <v>0.5159924194567277</v>
      </c>
    </row>
    <row r="720" spans="1:6" ht="12.75">
      <c r="A720" s="7" t="s">
        <v>98</v>
      </c>
      <c r="B720" s="4" t="s">
        <v>99</v>
      </c>
      <c r="C720" s="5">
        <f aca="true" t="shared" si="78" ref="C720:E721">C721</f>
        <v>53844000</v>
      </c>
      <c r="D720" s="5">
        <f t="shared" si="78"/>
        <v>43098000</v>
      </c>
      <c r="E720" s="5">
        <f t="shared" si="78"/>
        <v>18645836</v>
      </c>
      <c r="F720" s="24">
        <f t="shared" si="77"/>
        <v>0.4326380806533946</v>
      </c>
    </row>
    <row r="721" spans="1:6" ht="12.75">
      <c r="A721" s="7" t="s">
        <v>100</v>
      </c>
      <c r="B721" s="4" t="s">
        <v>101</v>
      </c>
      <c r="C721" s="5">
        <f t="shared" si="78"/>
        <v>53844000</v>
      </c>
      <c r="D721" s="5">
        <f t="shared" si="78"/>
        <v>43098000</v>
      </c>
      <c r="E721" s="5">
        <f t="shared" si="78"/>
        <v>18645836</v>
      </c>
      <c r="F721" s="24">
        <f t="shared" si="77"/>
        <v>0.4326380806533946</v>
      </c>
    </row>
    <row r="722" spans="1:6" ht="12.75">
      <c r="A722" s="7" t="s">
        <v>102</v>
      </c>
      <c r="B722" s="4" t="s">
        <v>103</v>
      </c>
      <c r="C722" s="5">
        <f>C723+C724</f>
        <v>53844000</v>
      </c>
      <c r="D722" s="5">
        <f>D723+D724</f>
        <v>43098000</v>
      </c>
      <c r="E722" s="5">
        <f>E723+E724</f>
        <v>18645836</v>
      </c>
      <c r="F722" s="24">
        <f t="shared" si="77"/>
        <v>0.4326380806533946</v>
      </c>
    </row>
    <row r="723" spans="1:6" ht="12.75">
      <c r="A723" s="7" t="s">
        <v>106</v>
      </c>
      <c r="B723" s="4" t="s">
        <v>107</v>
      </c>
      <c r="C723" s="5">
        <f>'Anexa nr.1-1'!C639</f>
        <v>991000</v>
      </c>
      <c r="D723" s="5">
        <f>'Anexa nr.1-1'!D639</f>
        <v>991000</v>
      </c>
      <c r="E723" s="5">
        <f>'Anexa nr.1-1'!E639</f>
        <v>987700</v>
      </c>
      <c r="F723" s="24">
        <f t="shared" si="77"/>
        <v>0.996670030272452</v>
      </c>
    </row>
    <row r="724" spans="1:6" ht="12.75">
      <c r="A724" s="7" t="s">
        <v>110</v>
      </c>
      <c r="B724" s="4" t="s">
        <v>111</v>
      </c>
      <c r="C724" s="5">
        <f>'Anexa nr.1-1'!C640</f>
        <v>52853000</v>
      </c>
      <c r="D724" s="5">
        <f>'Anexa nr.1-1'!D640</f>
        <v>42107000</v>
      </c>
      <c r="E724" s="5">
        <f>'Anexa nr.1-1'!E640</f>
        <v>17658136</v>
      </c>
      <c r="F724" s="24">
        <f t="shared" si="77"/>
        <v>0.4193634312584606</v>
      </c>
    </row>
    <row r="725" spans="1:6" ht="12.75">
      <c r="A725" s="7" t="s">
        <v>335</v>
      </c>
      <c r="B725" s="4" t="s">
        <v>336</v>
      </c>
      <c r="C725" s="5">
        <f aca="true" t="shared" si="79" ref="C725:E729">C726</f>
        <v>0</v>
      </c>
      <c r="D725" s="5">
        <f t="shared" si="79"/>
        <v>0</v>
      </c>
      <c r="E725" s="5">
        <f t="shared" si="79"/>
        <v>0</v>
      </c>
      <c r="F725" s="24"/>
    </row>
    <row r="726" spans="1:6" ht="12.75">
      <c r="A726" s="7" t="s">
        <v>274</v>
      </c>
      <c r="B726" s="4" t="s">
        <v>89</v>
      </c>
      <c r="C726" s="5">
        <f t="shared" si="79"/>
        <v>0</v>
      </c>
      <c r="D726" s="5">
        <f t="shared" si="79"/>
        <v>0</v>
      </c>
      <c r="E726" s="5">
        <f t="shared" si="79"/>
        <v>0</v>
      </c>
      <c r="F726" s="24"/>
    </row>
    <row r="727" spans="1:6" ht="12.75">
      <c r="A727" s="7" t="s">
        <v>98</v>
      </c>
      <c r="B727" s="4" t="s">
        <v>99</v>
      </c>
      <c r="C727" s="5">
        <f t="shared" si="79"/>
        <v>0</v>
      </c>
      <c r="D727" s="5">
        <f t="shared" si="79"/>
        <v>0</v>
      </c>
      <c r="E727" s="5">
        <f t="shared" si="79"/>
        <v>0</v>
      </c>
      <c r="F727" s="24"/>
    </row>
    <row r="728" spans="1:6" ht="12.75">
      <c r="A728" s="7" t="s">
        <v>100</v>
      </c>
      <c r="B728" s="4" t="s">
        <v>101</v>
      </c>
      <c r="C728" s="5">
        <f t="shared" si="79"/>
        <v>0</v>
      </c>
      <c r="D728" s="5">
        <f t="shared" si="79"/>
        <v>0</v>
      </c>
      <c r="E728" s="5">
        <f t="shared" si="79"/>
        <v>0</v>
      </c>
      <c r="F728" s="24"/>
    </row>
    <row r="729" spans="1:6" ht="12.75">
      <c r="A729" s="7" t="s">
        <v>102</v>
      </c>
      <c r="B729" s="4" t="s">
        <v>103</v>
      </c>
      <c r="C729" s="5">
        <f t="shared" si="79"/>
        <v>0</v>
      </c>
      <c r="D729" s="5">
        <f t="shared" si="79"/>
        <v>0</v>
      </c>
      <c r="E729" s="5">
        <f t="shared" si="79"/>
        <v>0</v>
      </c>
      <c r="F729" s="24"/>
    </row>
    <row r="730" spans="1:6" ht="12.75" customHeight="1">
      <c r="A730" s="7" t="s">
        <v>110</v>
      </c>
      <c r="B730" s="4" t="s">
        <v>111</v>
      </c>
      <c r="C730" s="5">
        <f>'Anexa nr.1-1'!C646</f>
        <v>0</v>
      </c>
      <c r="D730" s="5">
        <f>'Anexa nr.1-1'!D646</f>
        <v>0</v>
      </c>
      <c r="E730" s="5">
        <f>'Anexa nr.1-1'!E646</f>
        <v>0</v>
      </c>
      <c r="F730" s="24"/>
    </row>
    <row r="731" spans="1:6" ht="12.75" customHeight="1">
      <c r="A731" s="13" t="s">
        <v>353</v>
      </c>
      <c r="B731" s="14" t="s">
        <v>354</v>
      </c>
      <c r="C731" s="15">
        <f>'Anexa nr.1-1'!C647+'Anexa nr.1-2'!C237</f>
        <v>-62512000</v>
      </c>
      <c r="D731" s="15">
        <f>'Anexa nr.1-1'!D647+'Anexa nr.1-2'!D237</f>
        <v>-70812000</v>
      </c>
      <c r="E731" s="15">
        <f>'Anexa nr.1-1'!E647+'Anexa nr.1-2'!E237</f>
        <v>24713352</v>
      </c>
      <c r="F731" s="24">
        <f t="shared" si="77"/>
        <v>-0.3489994916115913</v>
      </c>
    </row>
    <row r="732" spans="1:6" ht="12.75" customHeight="1">
      <c r="A732" s="13" t="s">
        <v>355</v>
      </c>
      <c r="B732" s="14" t="s">
        <v>356</v>
      </c>
      <c r="C732" s="15">
        <f>'Anexa nr.1-1'!C648+'Anexa nr.1-2'!C238</f>
        <v>0</v>
      </c>
      <c r="D732" s="15">
        <f>'Anexa nr.1-1'!D648+'Anexa nr.1-2'!D238</f>
        <v>0</v>
      </c>
      <c r="E732" s="15">
        <f>'Anexa nr.1-1'!E648+'Anexa nr.1-2'!E238</f>
        <v>47602392</v>
      </c>
      <c r="F732" s="24"/>
    </row>
    <row r="733" spans="1:6" ht="12.75" customHeight="1">
      <c r="A733" s="13" t="s">
        <v>357</v>
      </c>
      <c r="B733" s="14" t="s">
        <v>358</v>
      </c>
      <c r="C733" s="15">
        <f>'Anexa nr.1-1'!C649+'Anexa nr.1-2'!C239</f>
        <v>-62512000</v>
      </c>
      <c r="D733" s="15">
        <f>'Anexa nr.1-1'!D649+'Anexa nr.1-2'!D239</f>
        <v>-70812000</v>
      </c>
      <c r="E733" s="15">
        <f>'Anexa nr.1-1'!E649+'Anexa nr.1-2'!E239</f>
        <v>72315744</v>
      </c>
      <c r="F733" s="24">
        <f t="shared" si="77"/>
        <v>-1.0212357227588544</v>
      </c>
    </row>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sheetData>
  <sheetProtection/>
  <autoFilter ref="C8:F733"/>
  <mergeCells count="2">
    <mergeCell ref="A4:C4"/>
    <mergeCell ref="A5:F5"/>
  </mergeCells>
  <printOptions horizontalCentered="1"/>
  <pageMargins left="0.5118110236220472" right="0.31496062992125984" top="0.5511811023622047" bottom="0.7480314960629921" header="0.31496062992125984" footer="0.31496062992125984"/>
  <pageSetup horizontalDpi="600" verticalDpi="600" orientation="landscape" paperSize="9" r:id="rId1"/>
  <headerFooter>
    <oddFooter>&amp;L&amp;A&amp;CPagina &amp;P</oddFooter>
  </headerFooter>
</worksheet>
</file>

<file path=xl/worksheets/sheet2.xml><?xml version="1.0" encoding="utf-8"?>
<worksheet xmlns="http://schemas.openxmlformats.org/spreadsheetml/2006/main" xmlns:r="http://schemas.openxmlformats.org/officeDocument/2006/relationships">
  <dimension ref="A1:H654"/>
  <sheetViews>
    <sheetView zoomScalePageLayoutView="0" workbookViewId="0" topLeftCell="A71">
      <selection activeCell="C75" sqref="C75"/>
    </sheetView>
  </sheetViews>
  <sheetFormatPr defaultColWidth="9.140625" defaultRowHeight="15"/>
  <cols>
    <col min="1" max="1" width="59.8515625" style="11" customWidth="1"/>
    <col min="2" max="2" width="13.8515625" style="10" bestFit="1" customWidth="1"/>
    <col min="3" max="3" width="12.421875" style="10" bestFit="1" customWidth="1"/>
    <col min="4" max="4" width="15.8515625" style="10" customWidth="1"/>
    <col min="5" max="5" width="12.421875" style="10" bestFit="1" customWidth="1"/>
    <col min="6" max="8" width="11.7109375" style="10" bestFit="1" customWidth="1"/>
    <col min="9" max="16384" width="9.140625" style="10" customWidth="1"/>
  </cols>
  <sheetData>
    <row r="1" spans="1:6" ht="12.75">
      <c r="A1" s="16" t="s">
        <v>365</v>
      </c>
      <c r="F1" s="25" t="s">
        <v>438</v>
      </c>
    </row>
    <row r="2" ht="12.75">
      <c r="A2" s="16" t="s">
        <v>366</v>
      </c>
    </row>
    <row r="3" ht="12.75">
      <c r="A3" s="16" t="s">
        <v>367</v>
      </c>
    </row>
    <row r="4" spans="1:4" ht="12.75">
      <c r="A4" s="28"/>
      <c r="B4" s="28"/>
      <c r="C4" s="28"/>
      <c r="D4" s="17"/>
    </row>
    <row r="5" spans="1:6" ht="12.75" customHeight="1">
      <c r="A5" s="29" t="s">
        <v>459</v>
      </c>
      <c r="B5" s="29"/>
      <c r="C5" s="29"/>
      <c r="D5" s="29"/>
      <c r="E5" s="29"/>
      <c r="F5" s="29"/>
    </row>
    <row r="6" spans="1:4" ht="12.75">
      <c r="A6" s="6"/>
      <c r="B6" s="1"/>
      <c r="C6" s="1"/>
      <c r="D6" s="1"/>
    </row>
    <row r="7" spans="1:6" ht="39">
      <c r="A7" s="2" t="s">
        <v>0</v>
      </c>
      <c r="B7" s="2" t="s">
        <v>1</v>
      </c>
      <c r="C7" s="3" t="s">
        <v>453</v>
      </c>
      <c r="D7" s="3" t="s">
        <v>455</v>
      </c>
      <c r="E7" s="3" t="s">
        <v>456</v>
      </c>
      <c r="F7" s="3" t="s">
        <v>443</v>
      </c>
    </row>
    <row r="8" spans="1:6" ht="12.75">
      <c r="A8" s="18"/>
      <c r="B8" s="19"/>
      <c r="C8" s="20">
        <v>1</v>
      </c>
      <c r="D8" s="20">
        <v>2</v>
      </c>
      <c r="E8" s="20">
        <v>3</v>
      </c>
      <c r="F8" s="20">
        <v>4</v>
      </c>
    </row>
    <row r="9" spans="1:8" ht="26.25">
      <c r="A9" s="7" t="s">
        <v>140</v>
      </c>
      <c r="B9" s="4" t="s">
        <v>141</v>
      </c>
      <c r="C9" s="5">
        <f>C11+C51+C65+C67+C44+C47</f>
        <v>454443000</v>
      </c>
      <c r="D9" s="5">
        <f>D11+D51+D65+D67+D44+D47</f>
        <v>334302000</v>
      </c>
      <c r="E9" s="5">
        <f>E11+E51+E65+E67+E44+E47</f>
        <v>315565465</v>
      </c>
      <c r="F9" s="24">
        <f aca="true" t="shared" si="0" ref="F9:F73">E9/D9</f>
        <v>0.9439532668066598</v>
      </c>
      <c r="H9" s="12"/>
    </row>
    <row r="10" spans="1:6" ht="12.75">
      <c r="A10" s="7" t="s">
        <v>142</v>
      </c>
      <c r="B10" s="4" t="s">
        <v>143</v>
      </c>
      <c r="C10" s="5">
        <f>C11-C19</f>
        <v>175524000</v>
      </c>
      <c r="D10" s="5">
        <f>D11-D19</f>
        <v>127301000</v>
      </c>
      <c r="E10" s="5">
        <f>E11-E19</f>
        <v>94992121</v>
      </c>
      <c r="F10" s="24">
        <f t="shared" si="0"/>
        <v>0.7462009017996717</v>
      </c>
    </row>
    <row r="11" spans="1:6" ht="12.75">
      <c r="A11" s="7" t="s">
        <v>144</v>
      </c>
      <c r="B11" s="4" t="s">
        <v>5</v>
      </c>
      <c r="C11" s="5">
        <f>C12+C26</f>
        <v>351037000</v>
      </c>
      <c r="D11" s="5">
        <f>D12+D26</f>
        <v>263836000</v>
      </c>
      <c r="E11" s="5">
        <f>E12+E26</f>
        <v>224186121</v>
      </c>
      <c r="F11" s="24">
        <f t="shared" si="0"/>
        <v>0.849717707212056</v>
      </c>
    </row>
    <row r="12" spans="1:6" ht="12.75">
      <c r="A12" s="7" t="s">
        <v>145</v>
      </c>
      <c r="B12" s="4" t="s">
        <v>146</v>
      </c>
      <c r="C12" s="5">
        <f>C13+C18</f>
        <v>286884000</v>
      </c>
      <c r="D12" s="5">
        <f>D13+D18</f>
        <v>221901000</v>
      </c>
      <c r="E12" s="5">
        <f>E13+E18</f>
        <v>213736232</v>
      </c>
      <c r="F12" s="24">
        <f t="shared" si="0"/>
        <v>0.9632053573440408</v>
      </c>
    </row>
    <row r="13" spans="1:6" ht="26.25">
      <c r="A13" s="7" t="s">
        <v>147</v>
      </c>
      <c r="B13" s="4" t="s">
        <v>148</v>
      </c>
      <c r="C13" s="5">
        <f aca="true" t="shared" si="1" ref="C13:E14">C14</f>
        <v>110271000</v>
      </c>
      <c r="D13" s="5">
        <f t="shared" si="1"/>
        <v>84596000</v>
      </c>
      <c r="E13" s="5">
        <f t="shared" si="1"/>
        <v>83355157</v>
      </c>
      <c r="F13" s="24">
        <f t="shared" si="0"/>
        <v>0.9853321315428626</v>
      </c>
    </row>
    <row r="14" spans="1:6" ht="26.25">
      <c r="A14" s="7" t="s">
        <v>149</v>
      </c>
      <c r="B14" s="4" t="s">
        <v>150</v>
      </c>
      <c r="C14" s="5">
        <f t="shared" si="1"/>
        <v>110271000</v>
      </c>
      <c r="D14" s="5">
        <f t="shared" si="1"/>
        <v>84596000</v>
      </c>
      <c r="E14" s="5">
        <f t="shared" si="1"/>
        <v>83355157</v>
      </c>
      <c r="F14" s="24">
        <f t="shared" si="0"/>
        <v>0.9853321315428626</v>
      </c>
    </row>
    <row r="15" spans="1:6" ht="26.25">
      <c r="A15" s="7" t="s">
        <v>151</v>
      </c>
      <c r="B15" s="4" t="s">
        <v>152</v>
      </c>
      <c r="C15" s="5">
        <f>C16+C17</f>
        <v>110271000</v>
      </c>
      <c r="D15" s="5">
        <f>D16+D17</f>
        <v>84596000</v>
      </c>
      <c r="E15" s="5">
        <f>E16+E17</f>
        <v>83355157</v>
      </c>
      <c r="F15" s="24">
        <f t="shared" si="0"/>
        <v>0.9853321315428626</v>
      </c>
    </row>
    <row r="16" spans="1:6" ht="12.75">
      <c r="A16" s="7" t="s">
        <v>153</v>
      </c>
      <c r="B16" s="4" t="s">
        <v>154</v>
      </c>
      <c r="C16" s="5">
        <f>C322</f>
        <v>96728000</v>
      </c>
      <c r="D16" s="5">
        <f>D322</f>
        <v>75194000</v>
      </c>
      <c r="E16" s="5">
        <f>E322</f>
        <v>73118775</v>
      </c>
      <c r="F16" s="24">
        <f t="shared" si="0"/>
        <v>0.9724017208819853</v>
      </c>
    </row>
    <row r="17" spans="1:6" ht="26.25">
      <c r="A17" s="7" t="s">
        <v>155</v>
      </c>
      <c r="B17" s="4" t="s">
        <v>156</v>
      </c>
      <c r="C17" s="5">
        <f>C323</f>
        <v>13543000</v>
      </c>
      <c r="D17" s="5">
        <f>D323</f>
        <v>9402000</v>
      </c>
      <c r="E17" s="5">
        <f>E323</f>
        <v>10236382</v>
      </c>
      <c r="F17" s="24">
        <f t="shared" si="0"/>
        <v>1.0887451606041267</v>
      </c>
    </row>
    <row r="18" spans="1:6" ht="26.25">
      <c r="A18" s="7" t="s">
        <v>157</v>
      </c>
      <c r="B18" s="4" t="s">
        <v>158</v>
      </c>
      <c r="C18" s="5">
        <f>C19+C23</f>
        <v>176613000</v>
      </c>
      <c r="D18" s="5">
        <f>D19+D23</f>
        <v>137305000</v>
      </c>
      <c r="E18" s="5">
        <f>E19+E23</f>
        <v>130381075</v>
      </c>
      <c r="F18" s="24">
        <f t="shared" si="0"/>
        <v>0.9495726666909435</v>
      </c>
    </row>
    <row r="19" spans="1:6" ht="26.25">
      <c r="A19" s="7" t="s">
        <v>159</v>
      </c>
      <c r="B19" s="4" t="s">
        <v>160</v>
      </c>
      <c r="C19" s="5">
        <f>C20+C21+C22</f>
        <v>175513000</v>
      </c>
      <c r="D19" s="5">
        <f>D20+D21+D22</f>
        <v>136535000</v>
      </c>
      <c r="E19" s="5">
        <f>E20+E21+E22</f>
        <v>129194000</v>
      </c>
      <c r="F19" s="24">
        <f t="shared" si="0"/>
        <v>0.9462335664847841</v>
      </c>
    </row>
    <row r="20" spans="1:6" ht="26.25">
      <c r="A20" s="7" t="s">
        <v>161</v>
      </c>
      <c r="B20" s="4" t="s">
        <v>162</v>
      </c>
      <c r="C20" s="5">
        <f>C326</f>
        <v>102632000</v>
      </c>
      <c r="D20" s="5">
        <f>D326</f>
        <v>76286000</v>
      </c>
      <c r="E20" s="5">
        <f>E326</f>
        <v>76141000</v>
      </c>
      <c r="F20" s="24">
        <f t="shared" si="0"/>
        <v>0.9980992580552133</v>
      </c>
    </row>
    <row r="21" spans="1:6" ht="12.75">
      <c r="A21" s="7" t="s">
        <v>163</v>
      </c>
      <c r="B21" s="4" t="s">
        <v>164</v>
      </c>
      <c r="C21" s="5">
        <f>C327</f>
        <v>16461000</v>
      </c>
      <c r="D21" s="5">
        <f>D327</f>
        <v>15633000</v>
      </c>
      <c r="E21" s="5">
        <f>E327</f>
        <v>8437000</v>
      </c>
      <c r="F21" s="24">
        <f t="shared" si="0"/>
        <v>0.5396916778609352</v>
      </c>
    </row>
    <row r="22" spans="1:6" ht="26.25">
      <c r="A22" s="7" t="s">
        <v>165</v>
      </c>
      <c r="B22" s="4" t="s">
        <v>166</v>
      </c>
      <c r="C22" s="5">
        <f>C328</f>
        <v>56420000</v>
      </c>
      <c r="D22" s="5">
        <f>D328</f>
        <v>44616000</v>
      </c>
      <c r="E22" s="5">
        <f>E328</f>
        <v>44616000</v>
      </c>
      <c r="F22" s="24">
        <f t="shared" si="0"/>
        <v>1</v>
      </c>
    </row>
    <row r="23" spans="1:6" ht="26.25">
      <c r="A23" s="7" t="s">
        <v>167</v>
      </c>
      <c r="B23" s="4" t="s">
        <v>168</v>
      </c>
      <c r="C23" s="5">
        <f>C24+C25</f>
        <v>1100000</v>
      </c>
      <c r="D23" s="5">
        <f>D24+D25</f>
        <v>770000</v>
      </c>
      <c r="E23" s="5">
        <f>E24+E25</f>
        <v>1187075</v>
      </c>
      <c r="F23" s="24">
        <f t="shared" si="0"/>
        <v>1.5416558441558441</v>
      </c>
    </row>
    <row r="24" spans="1:6" ht="12.75">
      <c r="A24" s="7" t="s">
        <v>169</v>
      </c>
      <c r="B24" s="4" t="s">
        <v>170</v>
      </c>
      <c r="C24" s="5">
        <f>C330</f>
        <v>100000</v>
      </c>
      <c r="D24" s="5">
        <f>D330</f>
        <v>70000</v>
      </c>
      <c r="E24" s="5">
        <f>E330</f>
        <v>115434</v>
      </c>
      <c r="F24" s="24">
        <f t="shared" si="0"/>
        <v>1.6490571428571428</v>
      </c>
    </row>
    <row r="25" spans="1:6" ht="26.25">
      <c r="A25" s="7" t="s">
        <v>171</v>
      </c>
      <c r="B25" s="4" t="s">
        <v>172</v>
      </c>
      <c r="C25" s="5">
        <f>C331</f>
        <v>1000000</v>
      </c>
      <c r="D25" s="5">
        <f>D331</f>
        <v>700000</v>
      </c>
      <c r="E25" s="5">
        <f>E331</f>
        <v>1071641</v>
      </c>
      <c r="F25" s="24">
        <f t="shared" si="0"/>
        <v>1.5309157142857144</v>
      </c>
    </row>
    <row r="26" spans="1:6" ht="12.75">
      <c r="A26" s="7" t="s">
        <v>173</v>
      </c>
      <c r="B26" s="4" t="s">
        <v>7</v>
      </c>
      <c r="C26" s="5">
        <f>C27+C31</f>
        <v>64153000</v>
      </c>
      <c r="D26" s="5">
        <f>D27+D31</f>
        <v>41935000</v>
      </c>
      <c r="E26" s="5">
        <f>E27+E31</f>
        <v>10449889</v>
      </c>
      <c r="F26" s="24">
        <f t="shared" si="0"/>
        <v>0.24919253606772385</v>
      </c>
    </row>
    <row r="27" spans="1:6" ht="12.75">
      <c r="A27" s="7" t="s">
        <v>174</v>
      </c>
      <c r="B27" s="4" t="s">
        <v>9</v>
      </c>
      <c r="C27" s="5">
        <f aca="true" t="shared" si="2" ref="C27:E29">C28</f>
        <v>800000</v>
      </c>
      <c r="D27" s="5">
        <f t="shared" si="2"/>
        <v>600000</v>
      </c>
      <c r="E27" s="5">
        <f t="shared" si="2"/>
        <v>874983</v>
      </c>
      <c r="F27" s="24">
        <f t="shared" si="0"/>
        <v>1.458305</v>
      </c>
    </row>
    <row r="28" spans="1:6" ht="12.75">
      <c r="A28" s="7" t="s">
        <v>175</v>
      </c>
      <c r="B28" s="4" t="s">
        <v>176</v>
      </c>
      <c r="C28" s="5">
        <f t="shared" si="2"/>
        <v>800000</v>
      </c>
      <c r="D28" s="5">
        <f t="shared" si="2"/>
        <v>600000</v>
      </c>
      <c r="E28" s="5">
        <f t="shared" si="2"/>
        <v>874983</v>
      </c>
      <c r="F28" s="24">
        <f t="shared" si="0"/>
        <v>1.458305</v>
      </c>
    </row>
    <row r="29" spans="1:6" ht="12.75">
      <c r="A29" s="7" t="s">
        <v>177</v>
      </c>
      <c r="B29" s="4" t="s">
        <v>178</v>
      </c>
      <c r="C29" s="5">
        <f t="shared" si="2"/>
        <v>800000</v>
      </c>
      <c r="D29" s="5">
        <f t="shared" si="2"/>
        <v>600000</v>
      </c>
      <c r="E29" s="5">
        <f t="shared" si="2"/>
        <v>874983</v>
      </c>
      <c r="F29" s="24">
        <f t="shared" si="0"/>
        <v>1.458305</v>
      </c>
    </row>
    <row r="30" spans="1:6" ht="12.75">
      <c r="A30" s="7" t="s">
        <v>14</v>
      </c>
      <c r="B30" s="4" t="s">
        <v>179</v>
      </c>
      <c r="C30" s="5">
        <f>C336</f>
        <v>800000</v>
      </c>
      <c r="D30" s="5">
        <f>D336</f>
        <v>600000</v>
      </c>
      <c r="E30" s="5">
        <f>E336</f>
        <v>874983</v>
      </c>
      <c r="F30" s="24">
        <f t="shared" si="0"/>
        <v>1.458305</v>
      </c>
    </row>
    <row r="31" spans="1:6" ht="26.25">
      <c r="A31" s="7" t="s">
        <v>180</v>
      </c>
      <c r="B31" s="4" t="s">
        <v>17</v>
      </c>
      <c r="C31" s="5">
        <f>C32+C35+C38</f>
        <v>63353000</v>
      </c>
      <c r="D31" s="5">
        <f>D32+D35+D38</f>
        <v>41335000</v>
      </c>
      <c r="E31" s="5">
        <f>E32+E35+E38</f>
        <v>9574906</v>
      </c>
      <c r="F31" s="24">
        <f t="shared" si="0"/>
        <v>0.23164161122535382</v>
      </c>
    </row>
    <row r="32" spans="1:6" ht="39">
      <c r="A32" s="7" t="s">
        <v>181</v>
      </c>
      <c r="B32" s="4" t="s">
        <v>182</v>
      </c>
      <c r="C32" s="5">
        <f>C34+C33</f>
        <v>3964000</v>
      </c>
      <c r="D32" s="5">
        <f>D34+D33</f>
        <v>3264000</v>
      </c>
      <c r="E32" s="5">
        <f>E34+E33</f>
        <v>3258471</v>
      </c>
      <c r="F32" s="24">
        <f t="shared" si="0"/>
        <v>0.9983060661764706</v>
      </c>
    </row>
    <row r="33" spans="1:6" ht="26.25">
      <c r="A33" s="7" t="s">
        <v>415</v>
      </c>
      <c r="B33" s="21">
        <v>330228</v>
      </c>
      <c r="C33" s="5">
        <f>C339</f>
        <v>2800000</v>
      </c>
      <c r="D33" s="5">
        <f>D339</f>
        <v>2100000</v>
      </c>
      <c r="E33" s="5">
        <f>E339</f>
        <v>1163558</v>
      </c>
      <c r="F33" s="24">
        <f t="shared" si="0"/>
        <v>0.5540752380952381</v>
      </c>
    </row>
    <row r="34" spans="1:6" ht="12.75">
      <c r="A34" s="7" t="s">
        <v>183</v>
      </c>
      <c r="B34" s="4" t="s">
        <v>184</v>
      </c>
      <c r="C34" s="5">
        <f>C340</f>
        <v>1164000</v>
      </c>
      <c r="D34" s="5">
        <f>D340</f>
        <v>1164000</v>
      </c>
      <c r="E34" s="5">
        <f>E340</f>
        <v>2094913</v>
      </c>
      <c r="F34" s="24">
        <f t="shared" si="0"/>
        <v>1.7997534364261167</v>
      </c>
    </row>
    <row r="35" spans="1:6" ht="12.75">
      <c r="A35" s="7" t="s">
        <v>185</v>
      </c>
      <c r="B35" s="4" t="s">
        <v>186</v>
      </c>
      <c r="C35" s="5">
        <f aca="true" t="shared" si="3" ref="C35:E36">C36</f>
        <v>100000</v>
      </c>
      <c r="D35" s="5">
        <f t="shared" si="3"/>
        <v>70000</v>
      </c>
      <c r="E35" s="5">
        <f t="shared" si="3"/>
        <v>120835</v>
      </c>
      <c r="F35" s="24">
        <f t="shared" si="0"/>
        <v>1.7262142857142857</v>
      </c>
    </row>
    <row r="36" spans="1:6" ht="26.25">
      <c r="A36" s="7" t="s">
        <v>187</v>
      </c>
      <c r="B36" s="4" t="s">
        <v>188</v>
      </c>
      <c r="C36" s="5">
        <f t="shared" si="3"/>
        <v>100000</v>
      </c>
      <c r="D36" s="5">
        <f t="shared" si="3"/>
        <v>70000</v>
      </c>
      <c r="E36" s="5">
        <f t="shared" si="3"/>
        <v>120835</v>
      </c>
      <c r="F36" s="24">
        <f t="shared" si="0"/>
        <v>1.7262142857142857</v>
      </c>
    </row>
    <row r="37" spans="1:6" ht="26.25">
      <c r="A37" s="7" t="s">
        <v>189</v>
      </c>
      <c r="B37" s="4" t="s">
        <v>190</v>
      </c>
      <c r="C37" s="5">
        <f>C343</f>
        <v>100000</v>
      </c>
      <c r="D37" s="5">
        <f>D343</f>
        <v>70000</v>
      </c>
      <c r="E37" s="5">
        <f>E343</f>
        <v>120835</v>
      </c>
      <c r="F37" s="24">
        <f t="shared" si="0"/>
        <v>1.7262142857142857</v>
      </c>
    </row>
    <row r="38" spans="1:6" ht="39">
      <c r="A38" s="7" t="s">
        <v>191</v>
      </c>
      <c r="B38" s="4" t="s">
        <v>192</v>
      </c>
      <c r="C38" s="5">
        <f>C40+C39</f>
        <v>59289000</v>
      </c>
      <c r="D38" s="5">
        <f>D40+D39</f>
        <v>38001000</v>
      </c>
      <c r="E38" s="5">
        <f>E40+E39</f>
        <v>6195600</v>
      </c>
      <c r="F38" s="24">
        <f t="shared" si="0"/>
        <v>0.1630378147943475</v>
      </c>
    </row>
    <row r="39" spans="1:6" ht="12.75">
      <c r="A39" s="7" t="s">
        <v>413</v>
      </c>
      <c r="B39" s="4" t="s">
        <v>414</v>
      </c>
      <c r="C39" s="5">
        <f>C345</f>
        <v>59209000</v>
      </c>
      <c r="D39" s="5">
        <f>D345</f>
        <v>37941000</v>
      </c>
      <c r="E39" s="5">
        <f>E345</f>
        <v>6095672</v>
      </c>
      <c r="F39" s="24">
        <f t="shared" si="0"/>
        <v>0.1606618697451306</v>
      </c>
    </row>
    <row r="40" spans="1:6" ht="12.75">
      <c r="A40" s="7" t="s">
        <v>193</v>
      </c>
      <c r="B40" s="4" t="s">
        <v>194</v>
      </c>
      <c r="C40" s="5">
        <f>C346</f>
        <v>80000</v>
      </c>
      <c r="D40" s="5">
        <f>D346</f>
        <v>60000</v>
      </c>
      <c r="E40" s="5">
        <f>E346</f>
        <v>99928</v>
      </c>
      <c r="F40" s="24">
        <f t="shared" si="0"/>
        <v>1.6654666666666667</v>
      </c>
    </row>
    <row r="41" spans="1:6" ht="26.25">
      <c r="A41" s="7" t="s">
        <v>127</v>
      </c>
      <c r="B41" s="4" t="s">
        <v>404</v>
      </c>
      <c r="C41" s="5">
        <f>C348</f>
        <v>-12260000</v>
      </c>
      <c r="D41" s="5">
        <f>D348</f>
        <v>-5299000</v>
      </c>
      <c r="E41" s="5">
        <f>E348</f>
        <v>0</v>
      </c>
      <c r="F41" s="24">
        <f t="shared" si="0"/>
        <v>0</v>
      </c>
    </row>
    <row r="42" spans="1:6" ht="12.75">
      <c r="A42" s="7" t="s">
        <v>36</v>
      </c>
      <c r="B42" s="4" t="s">
        <v>400</v>
      </c>
      <c r="C42" s="5">
        <f>C489</f>
        <v>12260000</v>
      </c>
      <c r="D42" s="5">
        <f>D489</f>
        <v>5299000</v>
      </c>
      <c r="E42" s="5">
        <f>E489</f>
        <v>0</v>
      </c>
      <c r="F42" s="24">
        <f t="shared" si="0"/>
        <v>0</v>
      </c>
    </row>
    <row r="43" spans="1:6" ht="14.25">
      <c r="A43" s="7" t="s">
        <v>384</v>
      </c>
      <c r="B43" s="4" t="s">
        <v>41</v>
      </c>
      <c r="C43" s="5">
        <f>C44</f>
        <v>8000</v>
      </c>
      <c r="D43" s="5">
        <f>D44</f>
        <v>8000</v>
      </c>
      <c r="E43" s="5">
        <f>E44</f>
        <v>9733</v>
      </c>
      <c r="F43" s="24">
        <f t="shared" si="0"/>
        <v>1.216625</v>
      </c>
    </row>
    <row r="44" spans="1:6" ht="14.25">
      <c r="A44" s="7" t="s">
        <v>385</v>
      </c>
      <c r="B44" s="21">
        <v>3902</v>
      </c>
      <c r="C44" s="5">
        <f>C45+C46</f>
        <v>8000</v>
      </c>
      <c r="D44" s="5">
        <f>D45+D46</f>
        <v>8000</v>
      </c>
      <c r="E44" s="5">
        <f>E45+E46</f>
        <v>9733</v>
      </c>
      <c r="F44" s="24">
        <f t="shared" si="0"/>
        <v>1.216625</v>
      </c>
    </row>
    <row r="45" spans="1:6" ht="14.25">
      <c r="A45" s="7" t="s">
        <v>44</v>
      </c>
      <c r="B45" s="21">
        <v>390201</v>
      </c>
      <c r="C45" s="5">
        <f>C492</f>
        <v>2000</v>
      </c>
      <c r="D45" s="5">
        <f>D492</f>
        <v>2000</v>
      </c>
      <c r="E45" s="5">
        <f>E492</f>
        <v>3548</v>
      </c>
      <c r="F45" s="24">
        <f t="shared" si="0"/>
        <v>1.774</v>
      </c>
    </row>
    <row r="46" spans="1:6" ht="14.25">
      <c r="A46" s="7" t="s">
        <v>435</v>
      </c>
      <c r="B46" s="21">
        <v>390207</v>
      </c>
      <c r="C46" s="5">
        <f>C493</f>
        <v>6000</v>
      </c>
      <c r="D46" s="5">
        <f>D493</f>
        <v>6000</v>
      </c>
      <c r="E46" s="5">
        <f>E493</f>
        <v>6185</v>
      </c>
      <c r="F46" s="24">
        <f t="shared" si="0"/>
        <v>1.0308333333333333</v>
      </c>
    </row>
    <row r="47" spans="1:6" ht="14.25">
      <c r="A47" s="7" t="s">
        <v>386</v>
      </c>
      <c r="B47" s="23" t="s">
        <v>378</v>
      </c>
      <c r="C47" s="5">
        <f>C48</f>
        <v>0</v>
      </c>
      <c r="D47" s="5">
        <f>D48</f>
        <v>0</v>
      </c>
      <c r="E47" s="5">
        <f>E48</f>
        <v>55000000</v>
      </c>
      <c r="F47" s="24"/>
    </row>
    <row r="48" spans="1:6" ht="14.25">
      <c r="A48" s="7" t="s">
        <v>387</v>
      </c>
      <c r="B48" s="23" t="s">
        <v>389</v>
      </c>
      <c r="C48" s="5">
        <f>C49+C50</f>
        <v>0</v>
      </c>
      <c r="D48" s="5">
        <f>D49+D50</f>
        <v>0</v>
      </c>
      <c r="E48" s="5">
        <f>E49+E50</f>
        <v>55000000</v>
      </c>
      <c r="F48" s="24"/>
    </row>
    <row r="49" spans="1:6" ht="27">
      <c r="A49" s="7" t="s">
        <v>391</v>
      </c>
      <c r="B49" s="23" t="s">
        <v>392</v>
      </c>
      <c r="C49" s="5">
        <f>C351</f>
        <v>0</v>
      </c>
      <c r="D49" s="5">
        <f>D351</f>
        <v>0</v>
      </c>
      <c r="E49" s="5">
        <f>E351</f>
        <v>5000000</v>
      </c>
      <c r="F49" s="24"/>
    </row>
    <row r="50" spans="1:6" ht="27">
      <c r="A50" s="7" t="s">
        <v>388</v>
      </c>
      <c r="B50" s="23" t="s">
        <v>390</v>
      </c>
      <c r="C50" s="5">
        <f>C496</f>
        <v>0</v>
      </c>
      <c r="D50" s="5">
        <f>D496</f>
        <v>0</v>
      </c>
      <c r="E50" s="5">
        <f>E496</f>
        <v>50000000</v>
      </c>
      <c r="F50" s="24"/>
    </row>
    <row r="51" spans="1:6" ht="12.75">
      <c r="A51" s="7" t="s">
        <v>46</v>
      </c>
      <c r="B51" s="4" t="s">
        <v>47</v>
      </c>
      <c r="C51" s="5">
        <f aca="true" t="shared" si="4" ref="C51:E52">C52</f>
        <v>20849000</v>
      </c>
      <c r="D51" s="5">
        <f t="shared" si="4"/>
        <v>11959000</v>
      </c>
      <c r="E51" s="5">
        <f t="shared" si="4"/>
        <v>9920639</v>
      </c>
      <c r="F51" s="24">
        <f t="shared" si="0"/>
        <v>0.829554226942052</v>
      </c>
    </row>
    <row r="52" spans="1:6" ht="26.25">
      <c r="A52" s="7" t="s">
        <v>195</v>
      </c>
      <c r="B52" s="4" t="s">
        <v>49</v>
      </c>
      <c r="C52" s="5">
        <f t="shared" si="4"/>
        <v>20849000</v>
      </c>
      <c r="D52" s="5">
        <f t="shared" si="4"/>
        <v>11959000</v>
      </c>
      <c r="E52" s="5">
        <f t="shared" si="4"/>
        <v>9920639</v>
      </c>
      <c r="F52" s="24">
        <f t="shared" si="0"/>
        <v>0.829554226942052</v>
      </c>
    </row>
    <row r="53" spans="1:6" ht="78.75">
      <c r="A53" s="7" t="s">
        <v>196</v>
      </c>
      <c r="B53" s="4" t="s">
        <v>197</v>
      </c>
      <c r="C53" s="5">
        <f>C59+C61+C62+C63+C55+C60+C64+C54</f>
        <v>20849000</v>
      </c>
      <c r="D53" s="5">
        <f>D59+D61+D62+D63+D55+D60+D64+D54</f>
        <v>11959000</v>
      </c>
      <c r="E53" s="5">
        <f>E59+E61+E62+E63+E55+E60+E64+E54</f>
        <v>9920639</v>
      </c>
      <c r="F53" s="24">
        <f t="shared" si="0"/>
        <v>0.829554226942052</v>
      </c>
    </row>
    <row r="54" spans="1:6" ht="12.75">
      <c r="A54" s="7" t="s">
        <v>460</v>
      </c>
      <c r="B54" s="21">
        <v>420205</v>
      </c>
      <c r="C54" s="5">
        <f>C500</f>
        <v>0</v>
      </c>
      <c r="D54" s="5">
        <f>D500</f>
        <v>0</v>
      </c>
      <c r="E54" s="5">
        <f>E500</f>
        <v>154690</v>
      </c>
      <c r="F54" s="24"/>
    </row>
    <row r="55" spans="1:6" ht="39">
      <c r="A55" s="7" t="s">
        <v>359</v>
      </c>
      <c r="B55" s="4" t="s">
        <v>361</v>
      </c>
      <c r="C55" s="5">
        <f>C58+C56+C57</f>
        <v>458000</v>
      </c>
      <c r="D55" s="5">
        <f>D58+D56+D57</f>
        <v>422000</v>
      </c>
      <c r="E55" s="5">
        <f>E58+E56+E57</f>
        <v>120000</v>
      </c>
      <c r="F55" s="24">
        <f t="shared" si="0"/>
        <v>0.2843601895734597</v>
      </c>
    </row>
    <row r="56" spans="1:6" ht="39">
      <c r="A56" s="7" t="s">
        <v>409</v>
      </c>
      <c r="B56" s="4" t="s">
        <v>411</v>
      </c>
      <c r="C56" s="5">
        <f aca="true" t="shared" si="5" ref="C56:D58">C502</f>
        <v>458000</v>
      </c>
      <c r="D56" s="5">
        <f>D502</f>
        <v>422000</v>
      </c>
      <c r="E56" s="5">
        <f>E502</f>
        <v>120000</v>
      </c>
      <c r="F56" s="24">
        <f t="shared" si="0"/>
        <v>0.2843601895734597</v>
      </c>
    </row>
    <row r="57" spans="1:6" ht="26.25">
      <c r="A57" s="7" t="s">
        <v>410</v>
      </c>
      <c r="B57" s="4" t="s">
        <v>412</v>
      </c>
      <c r="C57" s="5">
        <f t="shared" si="5"/>
        <v>0</v>
      </c>
      <c r="D57" s="5">
        <f>D503</f>
        <v>0</v>
      </c>
      <c r="E57" s="5">
        <f>E503</f>
        <v>0</v>
      </c>
      <c r="F57" s="24"/>
    </row>
    <row r="58" spans="1:6" ht="26.25">
      <c r="A58" s="7" t="s">
        <v>360</v>
      </c>
      <c r="B58" s="4" t="s">
        <v>362</v>
      </c>
      <c r="C58" s="5">
        <f t="shared" si="5"/>
        <v>0</v>
      </c>
      <c r="D58" s="5">
        <f>D504</f>
        <v>0</v>
      </c>
      <c r="E58" s="5">
        <f>E504</f>
        <v>0</v>
      </c>
      <c r="F58" s="24"/>
    </row>
    <row r="59" spans="1:6" ht="12.75">
      <c r="A59" s="7" t="s">
        <v>198</v>
      </c>
      <c r="B59" s="4" t="s">
        <v>199</v>
      </c>
      <c r="C59" s="5">
        <f>C355</f>
        <v>1834000</v>
      </c>
      <c r="D59" s="5">
        <f>D355</f>
        <v>1200000</v>
      </c>
      <c r="E59" s="5">
        <f>E355</f>
        <v>608653</v>
      </c>
      <c r="F59" s="24">
        <f t="shared" si="0"/>
        <v>0.5072108333333334</v>
      </c>
    </row>
    <row r="60" spans="1:6" ht="12.75">
      <c r="A60" s="7" t="s">
        <v>401</v>
      </c>
      <c r="B60" s="4" t="s">
        <v>402</v>
      </c>
      <c r="C60" s="5">
        <f>C356</f>
        <v>150000</v>
      </c>
      <c r="D60" s="5">
        <f>D356</f>
        <v>0</v>
      </c>
      <c r="E60" s="5">
        <f>E356</f>
        <v>0</v>
      </c>
      <c r="F60" s="24"/>
    </row>
    <row r="61" spans="1:6" ht="12.75">
      <c r="A61" s="7" t="s">
        <v>200</v>
      </c>
      <c r="B61" s="4" t="s">
        <v>201</v>
      </c>
      <c r="C61" s="5">
        <f>C505</f>
        <v>16221000</v>
      </c>
      <c r="D61" s="5">
        <f>D505</f>
        <v>10000000</v>
      </c>
      <c r="E61" s="5">
        <f>E505</f>
        <v>7898738</v>
      </c>
      <c r="F61" s="24">
        <f t="shared" si="0"/>
        <v>0.7898738</v>
      </c>
    </row>
    <row r="62" spans="1:6" ht="52.5">
      <c r="A62" s="7" t="s">
        <v>202</v>
      </c>
      <c r="B62" s="4" t="s">
        <v>203</v>
      </c>
      <c r="C62" s="5">
        <f>C506</f>
        <v>2154000</v>
      </c>
      <c r="D62" s="5">
        <f>D506</f>
        <v>305000</v>
      </c>
      <c r="E62" s="5">
        <f>E506</f>
        <v>1138558</v>
      </c>
      <c r="F62" s="24">
        <f t="shared" si="0"/>
        <v>3.732977049180328</v>
      </c>
    </row>
    <row r="63" spans="1:6" ht="26.25">
      <c r="A63" s="7" t="s">
        <v>204</v>
      </c>
      <c r="B63" s="4" t="s">
        <v>205</v>
      </c>
      <c r="C63" s="5">
        <f>C357</f>
        <v>32000</v>
      </c>
      <c r="D63" s="5">
        <f>D357</f>
        <v>32000</v>
      </c>
      <c r="E63" s="5">
        <f>E357</f>
        <v>0</v>
      </c>
      <c r="F63" s="24">
        <f t="shared" si="0"/>
        <v>0</v>
      </c>
    </row>
    <row r="64" spans="1:6" ht="26.25">
      <c r="A64" s="7" t="s">
        <v>428</v>
      </c>
      <c r="B64" s="4" t="s">
        <v>429</v>
      </c>
      <c r="C64" s="5">
        <f>C358</f>
        <v>0</v>
      </c>
      <c r="D64" s="5">
        <f>D358</f>
        <v>0</v>
      </c>
      <c r="E64" s="5">
        <f>E358</f>
        <v>0</v>
      </c>
      <c r="F64" s="24"/>
    </row>
    <row r="65" spans="1:6" ht="12.75">
      <c r="A65" s="7" t="s">
        <v>206</v>
      </c>
      <c r="B65" s="4" t="s">
        <v>207</v>
      </c>
      <c r="C65" s="5">
        <f>C66</f>
        <v>0</v>
      </c>
      <c r="D65" s="5">
        <f>D66</f>
        <v>0</v>
      </c>
      <c r="E65" s="5">
        <f>E66</f>
        <v>0</v>
      </c>
      <c r="F65" s="24"/>
    </row>
    <row r="66" spans="1:6" ht="26.25">
      <c r="A66" s="7" t="s">
        <v>208</v>
      </c>
      <c r="B66" s="4" t="s">
        <v>209</v>
      </c>
      <c r="C66" s="5">
        <f>C508</f>
        <v>0</v>
      </c>
      <c r="D66" s="5">
        <f>D508</f>
        <v>0</v>
      </c>
      <c r="E66" s="5">
        <f>E508</f>
        <v>0</v>
      </c>
      <c r="F66" s="24"/>
    </row>
    <row r="67" spans="1:6" ht="39">
      <c r="A67" s="7" t="s">
        <v>210</v>
      </c>
      <c r="B67" s="4" t="s">
        <v>211</v>
      </c>
      <c r="C67" s="5">
        <f>C68+C72</f>
        <v>82549000</v>
      </c>
      <c r="D67" s="5">
        <f>D68+D72</f>
        <v>58499000</v>
      </c>
      <c r="E67" s="5">
        <f>E68+E72</f>
        <v>26448972</v>
      </c>
      <c r="F67" s="24">
        <f t="shared" si="0"/>
        <v>0.45212690815227613</v>
      </c>
    </row>
    <row r="68" spans="1:6" ht="26.25">
      <c r="A68" s="7" t="s">
        <v>212</v>
      </c>
      <c r="B68" s="4" t="s">
        <v>213</v>
      </c>
      <c r="C68" s="5">
        <f>C69+C70+C71</f>
        <v>80242000</v>
      </c>
      <c r="D68" s="5">
        <f>D69+D70+D71</f>
        <v>58015000</v>
      </c>
      <c r="E68" s="5">
        <f>E69+E70+E71</f>
        <v>25645910</v>
      </c>
      <c r="F68" s="24">
        <f t="shared" si="0"/>
        <v>0.4420565371024735</v>
      </c>
    </row>
    <row r="69" spans="1:6" ht="12.75">
      <c r="A69" s="7" t="s">
        <v>214</v>
      </c>
      <c r="B69" s="4" t="s">
        <v>215</v>
      </c>
      <c r="C69" s="5">
        <f>C511</f>
        <v>11763000</v>
      </c>
      <c r="D69" s="5">
        <f>D511</f>
        <v>1511000</v>
      </c>
      <c r="E69" s="5">
        <f>E511</f>
        <v>602549</v>
      </c>
      <c r="F69" s="24">
        <f t="shared" si="0"/>
        <v>0.3987749834546658</v>
      </c>
    </row>
    <row r="70" spans="1:6" ht="12.75">
      <c r="A70" s="7" t="s">
        <v>433</v>
      </c>
      <c r="B70" s="21">
        <v>48020102</v>
      </c>
      <c r="C70" s="5">
        <f>C512</f>
        <v>0</v>
      </c>
      <c r="D70" s="5">
        <f>D512</f>
        <v>0</v>
      </c>
      <c r="E70" s="5">
        <f>E512</f>
        <v>222137</v>
      </c>
      <c r="F70" s="24"/>
    </row>
    <row r="71" spans="1:6" ht="12.75">
      <c r="A71" s="7" t="s">
        <v>434</v>
      </c>
      <c r="B71" s="21">
        <v>48020103</v>
      </c>
      <c r="C71" s="5">
        <f>C513</f>
        <v>68479000</v>
      </c>
      <c r="D71" s="5">
        <f>D513</f>
        <v>56504000</v>
      </c>
      <c r="E71" s="5">
        <f>E513</f>
        <v>24821224</v>
      </c>
      <c r="F71" s="24">
        <f t="shared" si="0"/>
        <v>0.439282599461985</v>
      </c>
    </row>
    <row r="72" spans="1:6" ht="26.25">
      <c r="A72" s="7" t="s">
        <v>216</v>
      </c>
      <c r="B72" s="4" t="s">
        <v>217</v>
      </c>
      <c r="C72" s="5">
        <f>C73+C74</f>
        <v>2307000</v>
      </c>
      <c r="D72" s="5">
        <f>D73+D74</f>
        <v>484000</v>
      </c>
      <c r="E72" s="5">
        <f>E73+E74</f>
        <v>803062</v>
      </c>
      <c r="F72" s="24">
        <f t="shared" si="0"/>
        <v>1.659219008264463</v>
      </c>
    </row>
    <row r="73" spans="1:6" ht="12.75">
      <c r="A73" s="7" t="s">
        <v>214</v>
      </c>
      <c r="B73" s="4" t="s">
        <v>218</v>
      </c>
      <c r="C73" s="5">
        <f>C515</f>
        <v>2307000</v>
      </c>
      <c r="D73" s="5">
        <f>D515</f>
        <v>484000</v>
      </c>
      <c r="E73" s="5">
        <f>E515</f>
        <v>578204</v>
      </c>
      <c r="F73" s="24">
        <f t="shared" si="0"/>
        <v>1.1946363636363637</v>
      </c>
    </row>
    <row r="74" spans="1:6" ht="12.75">
      <c r="A74" s="7" t="s">
        <v>433</v>
      </c>
      <c r="B74" s="21">
        <v>48020202</v>
      </c>
      <c r="C74" s="5">
        <f>C516</f>
        <v>0</v>
      </c>
      <c r="D74" s="5">
        <f>D516</f>
        <v>0</v>
      </c>
      <c r="E74" s="5">
        <f>E516</f>
        <v>224858</v>
      </c>
      <c r="F74" s="24"/>
    </row>
    <row r="75" spans="1:7" ht="26.25">
      <c r="A75" s="7" t="s">
        <v>219</v>
      </c>
      <c r="B75" s="4" t="s">
        <v>220</v>
      </c>
      <c r="C75" s="5">
        <f>C100+C119+C127+C137+C153+C171+C206+C238+C243+C263+C266+C299+C77</f>
        <v>516943000</v>
      </c>
      <c r="D75" s="5">
        <f>D100+D119+D127+D137+D153+D171+D206+D238+D243+D263+D266+D299+D77</f>
        <v>405102000</v>
      </c>
      <c r="E75" s="5">
        <f>E100+E119+E127+E137+E153+E171+E206+E238+E243+E263+E266+E299+E77</f>
        <v>275021500</v>
      </c>
      <c r="F75" s="24">
        <f aca="true" t="shared" si="6" ref="F74:F137">E75/D75</f>
        <v>0.6788944512740002</v>
      </c>
      <c r="G75" s="12"/>
    </row>
    <row r="76" spans="1:7" ht="26.25">
      <c r="A76" s="7" t="s">
        <v>302</v>
      </c>
      <c r="B76" s="4" t="s">
        <v>303</v>
      </c>
      <c r="C76" s="5">
        <f>C77+C100+C119</f>
        <v>45118000</v>
      </c>
      <c r="D76" s="5">
        <f>D77+D100+D119</f>
        <v>36386000</v>
      </c>
      <c r="E76" s="5">
        <f>E77+E100+E119</f>
        <v>28719250</v>
      </c>
      <c r="F76" s="24">
        <f t="shared" si="6"/>
        <v>0.7892939592150827</v>
      </c>
      <c r="G76" s="12"/>
    </row>
    <row r="77" spans="1:6" ht="12.75">
      <c r="A77" s="7" t="s">
        <v>304</v>
      </c>
      <c r="B77" s="4" t="s">
        <v>278</v>
      </c>
      <c r="C77" s="5">
        <f>C78+C85</f>
        <v>33097000</v>
      </c>
      <c r="D77" s="5">
        <f>D78+D85</f>
        <v>26604000</v>
      </c>
      <c r="E77" s="5">
        <f>E78+E85</f>
        <v>19415710</v>
      </c>
      <c r="F77" s="24">
        <f t="shared" si="6"/>
        <v>0.7298041647872501</v>
      </c>
    </row>
    <row r="78" spans="1:6" ht="12.75">
      <c r="A78" s="7" t="s">
        <v>221</v>
      </c>
      <c r="B78" s="4" t="s">
        <v>222</v>
      </c>
      <c r="C78" s="5">
        <f>C79+C80+C81+C83</f>
        <v>30450000</v>
      </c>
      <c r="D78" s="5">
        <f>D79+D80+D81+D83</f>
        <v>24207000</v>
      </c>
      <c r="E78" s="5">
        <f>E79+E80+E81+E83</f>
        <v>18390196</v>
      </c>
      <c r="F78" s="24">
        <f t="shared" si="6"/>
        <v>0.7597057049613748</v>
      </c>
    </row>
    <row r="79" spans="1:6" ht="12.75">
      <c r="A79" s="7" t="s">
        <v>78</v>
      </c>
      <c r="B79" s="4" t="s">
        <v>79</v>
      </c>
      <c r="C79" s="5">
        <f>C363</f>
        <v>21000000</v>
      </c>
      <c r="D79" s="5">
        <f>D363</f>
        <v>15705000</v>
      </c>
      <c r="E79" s="5">
        <f>E363</f>
        <v>14921024</v>
      </c>
      <c r="F79" s="24">
        <f t="shared" si="6"/>
        <v>0.9500811206622095</v>
      </c>
    </row>
    <row r="80" spans="1:6" ht="26.25">
      <c r="A80" s="7" t="s">
        <v>80</v>
      </c>
      <c r="B80" s="4" t="s">
        <v>81</v>
      </c>
      <c r="C80" s="5">
        <f>C364</f>
        <v>9280000</v>
      </c>
      <c r="D80" s="5">
        <f>D364</f>
        <v>8373000</v>
      </c>
      <c r="E80" s="5">
        <f>E364</f>
        <v>3597685</v>
      </c>
      <c r="F80" s="24">
        <f t="shared" si="6"/>
        <v>0.4296769377761854</v>
      </c>
    </row>
    <row r="81" spans="1:6" ht="39">
      <c r="A81" s="7" t="s">
        <v>82</v>
      </c>
      <c r="B81" s="4" t="s">
        <v>83</v>
      </c>
      <c r="C81" s="5">
        <f>C82</f>
        <v>170000</v>
      </c>
      <c r="D81" s="5">
        <f>D82</f>
        <v>129000</v>
      </c>
      <c r="E81" s="5">
        <f>E82</f>
        <v>126210</v>
      </c>
      <c r="F81" s="24">
        <f t="shared" si="6"/>
        <v>0.9783720930232558</v>
      </c>
    </row>
    <row r="82" spans="1:6" ht="12.75">
      <c r="A82" s="7" t="s">
        <v>86</v>
      </c>
      <c r="B82" s="4" t="s">
        <v>87</v>
      </c>
      <c r="C82" s="5">
        <f>C366</f>
        <v>170000</v>
      </c>
      <c r="D82" s="5">
        <f>D366</f>
        <v>129000</v>
      </c>
      <c r="E82" s="5">
        <f>E366</f>
        <v>126210</v>
      </c>
      <c r="F82" s="24">
        <f t="shared" si="6"/>
        <v>0.9783720930232558</v>
      </c>
    </row>
    <row r="83" spans="1:6" ht="27">
      <c r="A83" s="7" t="s">
        <v>374</v>
      </c>
      <c r="B83" s="4" t="s">
        <v>376</v>
      </c>
      <c r="C83" s="5">
        <f>C84</f>
        <v>0</v>
      </c>
      <c r="D83" s="5">
        <f>D84</f>
        <v>0</v>
      </c>
      <c r="E83" s="5">
        <f>E84</f>
        <v>-254723</v>
      </c>
      <c r="F83" s="24"/>
    </row>
    <row r="84" spans="1:6" ht="14.25">
      <c r="A84" s="7" t="s">
        <v>375</v>
      </c>
      <c r="B84" s="21">
        <v>8501</v>
      </c>
      <c r="C84" s="5">
        <f>C368</f>
        <v>0</v>
      </c>
      <c r="D84" s="5">
        <f>D368</f>
        <v>0</v>
      </c>
      <c r="E84" s="5">
        <f>E368</f>
        <v>-254723</v>
      </c>
      <c r="F84" s="24"/>
    </row>
    <row r="85" spans="1:6" ht="12.75">
      <c r="A85" s="7" t="s">
        <v>274</v>
      </c>
      <c r="B85" s="4" t="s">
        <v>89</v>
      </c>
      <c r="C85" s="5">
        <f>C86+C94+C98</f>
        <v>2647000</v>
      </c>
      <c r="D85" s="5">
        <f>D86+D94+D98</f>
        <v>2397000</v>
      </c>
      <c r="E85" s="5">
        <f>E86+E94+E98</f>
        <v>1025514</v>
      </c>
      <c r="F85" s="24">
        <f t="shared" si="6"/>
        <v>0.42783229036295367</v>
      </c>
    </row>
    <row r="86" spans="1:6" ht="39">
      <c r="A86" s="7" t="s">
        <v>90</v>
      </c>
      <c r="B86" s="4" t="s">
        <v>91</v>
      </c>
      <c r="C86" s="5">
        <f>C87+C90</f>
        <v>1882000</v>
      </c>
      <c r="D86" s="5">
        <f>D87+D90</f>
        <v>1632000</v>
      </c>
      <c r="E86" s="5">
        <f>E87+E90</f>
        <v>824218</v>
      </c>
      <c r="F86" s="24">
        <f t="shared" si="6"/>
        <v>0.5050355392156862</v>
      </c>
    </row>
    <row r="87" spans="1:6" ht="26.25">
      <c r="A87" s="7" t="s">
        <v>92</v>
      </c>
      <c r="B87" s="4" t="s">
        <v>93</v>
      </c>
      <c r="C87" s="5">
        <f>C88+C89</f>
        <v>0</v>
      </c>
      <c r="D87" s="5">
        <f>D88+D89</f>
        <v>0</v>
      </c>
      <c r="E87" s="5">
        <f>E88+E89</f>
        <v>0</v>
      </c>
      <c r="F87" s="24"/>
    </row>
    <row r="88" spans="1:6" ht="12.75">
      <c r="A88" s="7" t="s">
        <v>94</v>
      </c>
      <c r="B88" s="4" t="s">
        <v>95</v>
      </c>
      <c r="C88" s="5">
        <f>C523</f>
        <v>0</v>
      </c>
      <c r="D88" s="5">
        <f>D523</f>
        <v>0</v>
      </c>
      <c r="E88" s="5">
        <f>E523</f>
        <v>0</v>
      </c>
      <c r="F88" s="24"/>
    </row>
    <row r="89" spans="1:6" ht="12.75">
      <c r="A89" s="7" t="s">
        <v>96</v>
      </c>
      <c r="B89" s="4" t="s">
        <v>97</v>
      </c>
      <c r="C89" s="5">
        <f>C524</f>
        <v>0</v>
      </c>
      <c r="D89" s="5">
        <f>D524</f>
        <v>0</v>
      </c>
      <c r="E89" s="5">
        <f>E524</f>
        <v>0</v>
      </c>
      <c r="F89" s="24"/>
    </row>
    <row r="90" spans="1:6" ht="12.75">
      <c r="A90" s="7" t="s">
        <v>298</v>
      </c>
      <c r="B90" s="4" t="s">
        <v>299</v>
      </c>
      <c r="C90" s="5">
        <f>C91+C92+C93</f>
        <v>1882000</v>
      </c>
      <c r="D90" s="5">
        <f>D91+D92+D93</f>
        <v>1632000</v>
      </c>
      <c r="E90" s="5">
        <f>E91+E92+E93</f>
        <v>824218</v>
      </c>
      <c r="F90" s="24">
        <f t="shared" si="6"/>
        <v>0.5050355392156862</v>
      </c>
    </row>
    <row r="91" spans="1:6" ht="12.75">
      <c r="A91" s="7" t="s">
        <v>94</v>
      </c>
      <c r="B91" s="4" t="s">
        <v>300</v>
      </c>
      <c r="C91" s="5">
        <f aca="true" t="shared" si="7" ref="C91:D93">C526</f>
        <v>279000</v>
      </c>
      <c r="D91" s="5">
        <f>D526</f>
        <v>242000</v>
      </c>
      <c r="E91" s="5">
        <f>E526</f>
        <v>123633</v>
      </c>
      <c r="F91" s="24">
        <f t="shared" si="6"/>
        <v>0.5108801652892562</v>
      </c>
    </row>
    <row r="92" spans="1:6" ht="12.75">
      <c r="A92" s="7" t="s">
        <v>96</v>
      </c>
      <c r="B92" s="4" t="s">
        <v>301</v>
      </c>
      <c r="C92" s="5">
        <f t="shared" si="7"/>
        <v>1581000</v>
      </c>
      <c r="D92" s="5">
        <f>D527</f>
        <v>1368000</v>
      </c>
      <c r="E92" s="5">
        <f>E527</f>
        <v>700585</v>
      </c>
      <c r="F92" s="24">
        <f t="shared" si="6"/>
        <v>0.5121235380116959</v>
      </c>
    </row>
    <row r="93" spans="1:6" ht="12.75">
      <c r="A93" s="7" t="s">
        <v>295</v>
      </c>
      <c r="B93" s="4" t="s">
        <v>408</v>
      </c>
      <c r="C93" s="5">
        <f t="shared" si="7"/>
        <v>22000</v>
      </c>
      <c r="D93" s="5">
        <f>D528</f>
        <v>22000</v>
      </c>
      <c r="E93" s="5">
        <f>E528</f>
        <v>0</v>
      </c>
      <c r="F93" s="24">
        <f t="shared" si="6"/>
        <v>0</v>
      </c>
    </row>
    <row r="94" spans="1:6" ht="12.75">
      <c r="A94" s="7" t="s">
        <v>98</v>
      </c>
      <c r="B94" s="4" t="s">
        <v>99</v>
      </c>
      <c r="C94" s="5">
        <f aca="true" t="shared" si="8" ref="C94:E96">C95</f>
        <v>765000</v>
      </c>
      <c r="D94" s="5">
        <f t="shared" si="8"/>
        <v>765000</v>
      </c>
      <c r="E94" s="5">
        <f t="shared" si="8"/>
        <v>201296</v>
      </c>
      <c r="F94" s="24">
        <f t="shared" si="6"/>
        <v>0.26313202614379083</v>
      </c>
    </row>
    <row r="95" spans="1:6" ht="12.75">
      <c r="A95" s="7" t="s">
        <v>100</v>
      </c>
      <c r="B95" s="4" t="s">
        <v>101</v>
      </c>
      <c r="C95" s="5">
        <f t="shared" si="8"/>
        <v>765000</v>
      </c>
      <c r="D95" s="5">
        <f t="shared" si="8"/>
        <v>765000</v>
      </c>
      <c r="E95" s="5">
        <f t="shared" si="8"/>
        <v>201296</v>
      </c>
      <c r="F95" s="24">
        <f t="shared" si="6"/>
        <v>0.26313202614379083</v>
      </c>
    </row>
    <row r="96" spans="1:6" ht="12.75">
      <c r="A96" s="7" t="s">
        <v>102</v>
      </c>
      <c r="B96" s="4" t="s">
        <v>103</v>
      </c>
      <c r="C96" s="5">
        <f t="shared" si="8"/>
        <v>765000</v>
      </c>
      <c r="D96" s="5">
        <f t="shared" si="8"/>
        <v>765000</v>
      </c>
      <c r="E96" s="5">
        <f t="shared" si="8"/>
        <v>201296</v>
      </c>
      <c r="F96" s="24">
        <f t="shared" si="6"/>
        <v>0.26313202614379083</v>
      </c>
    </row>
    <row r="97" spans="1:6" ht="12.75">
      <c r="A97" s="7" t="s">
        <v>110</v>
      </c>
      <c r="B97" s="4" t="s">
        <v>111</v>
      </c>
      <c r="C97" s="5">
        <f>C532</f>
        <v>765000</v>
      </c>
      <c r="D97" s="5">
        <f>D532</f>
        <v>765000</v>
      </c>
      <c r="E97" s="5">
        <f>E532</f>
        <v>201296</v>
      </c>
      <c r="F97" s="24">
        <f t="shared" si="6"/>
        <v>0.26313202614379083</v>
      </c>
    </row>
    <row r="98" spans="1:6" ht="27">
      <c r="A98" s="7" t="s">
        <v>374</v>
      </c>
      <c r="B98" s="4" t="s">
        <v>376</v>
      </c>
      <c r="C98" s="5">
        <f>C99</f>
        <v>0</v>
      </c>
      <c r="D98" s="5">
        <f>D99</f>
        <v>0</v>
      </c>
      <c r="E98" s="5">
        <f>E99</f>
        <v>0</v>
      </c>
      <c r="F98" s="24"/>
    </row>
    <row r="99" spans="1:6" ht="27">
      <c r="A99" s="7" t="s">
        <v>383</v>
      </c>
      <c r="B99" s="21">
        <v>8501</v>
      </c>
      <c r="C99" s="5">
        <f>C534</f>
        <v>0</v>
      </c>
      <c r="D99" s="5">
        <f>D534</f>
        <v>0</v>
      </c>
      <c r="E99" s="5">
        <f>E534</f>
        <v>0</v>
      </c>
      <c r="F99" s="24"/>
    </row>
    <row r="100" spans="1:6" ht="26.25">
      <c r="A100" s="7" t="s">
        <v>305</v>
      </c>
      <c r="B100" s="4" t="s">
        <v>306</v>
      </c>
      <c r="C100" s="5">
        <f>C101+C111</f>
        <v>11155000</v>
      </c>
      <c r="D100" s="5">
        <f>D101+D111</f>
        <v>9182000</v>
      </c>
      <c r="E100" s="5">
        <f>E101+E111</f>
        <v>8894178</v>
      </c>
      <c r="F100" s="24">
        <f t="shared" si="6"/>
        <v>0.968653670224352</v>
      </c>
    </row>
    <row r="101" spans="1:6" ht="12.75">
      <c r="A101" s="7" t="s">
        <v>221</v>
      </c>
      <c r="B101" s="4" t="s">
        <v>222</v>
      </c>
      <c r="C101" s="5">
        <f>C102+C103+C106+C109+C104</f>
        <v>10645000</v>
      </c>
      <c r="D101" s="5">
        <f>D102+D103+D106+D109+D104</f>
        <v>8672000</v>
      </c>
      <c r="E101" s="5">
        <f>E102+E103+E106+E109+E104</f>
        <v>8444461</v>
      </c>
      <c r="F101" s="24">
        <f t="shared" si="6"/>
        <v>0.9737616466789668</v>
      </c>
    </row>
    <row r="102" spans="1:6" ht="12.75">
      <c r="A102" s="7" t="s">
        <v>78</v>
      </c>
      <c r="B102" s="4" t="s">
        <v>79</v>
      </c>
      <c r="C102" s="5">
        <f>C371</f>
        <v>797000</v>
      </c>
      <c r="D102" s="5">
        <f>D371</f>
        <v>676000</v>
      </c>
      <c r="E102" s="5">
        <f>E371</f>
        <v>633961</v>
      </c>
      <c r="F102" s="24">
        <f t="shared" si="6"/>
        <v>0.9378121301775147</v>
      </c>
    </row>
    <row r="103" spans="1:6" ht="26.25">
      <c r="A103" s="7" t="s">
        <v>80</v>
      </c>
      <c r="B103" s="4" t="s">
        <v>81</v>
      </c>
      <c r="C103" s="5">
        <f>C372</f>
        <v>890000</v>
      </c>
      <c r="D103" s="5">
        <f>D372</f>
        <v>650000</v>
      </c>
      <c r="E103" s="5">
        <f>E372</f>
        <v>505533</v>
      </c>
      <c r="F103" s="24">
        <f t="shared" si="6"/>
        <v>0.7777430769230769</v>
      </c>
    </row>
    <row r="104" spans="1:6" ht="12.75">
      <c r="A104" s="7" t="s">
        <v>449</v>
      </c>
      <c r="B104" s="4" t="s">
        <v>450</v>
      </c>
      <c r="C104" s="5">
        <f>C105</f>
        <v>0</v>
      </c>
      <c r="D104" s="5">
        <f>D105</f>
        <v>0</v>
      </c>
      <c r="E104" s="5">
        <f>E105</f>
        <v>0</v>
      </c>
      <c r="F104" s="24"/>
    </row>
    <row r="105" spans="1:6" ht="12.75">
      <c r="A105" s="7" t="s">
        <v>451</v>
      </c>
      <c r="B105" s="4" t="s">
        <v>452</v>
      </c>
      <c r="C105" s="5">
        <f>C374</f>
        <v>0</v>
      </c>
      <c r="D105" s="5">
        <f>D374</f>
        <v>0</v>
      </c>
      <c r="E105" s="5">
        <f>E374</f>
        <v>0</v>
      </c>
      <c r="F105" s="24"/>
    </row>
    <row r="106" spans="1:6" ht="26.25">
      <c r="A106" s="7" t="s">
        <v>232</v>
      </c>
      <c r="B106" s="4" t="s">
        <v>233</v>
      </c>
      <c r="C106" s="5">
        <f aca="true" t="shared" si="9" ref="C106:E107">C107</f>
        <v>8958000</v>
      </c>
      <c r="D106" s="5">
        <f t="shared" si="9"/>
        <v>7346000</v>
      </c>
      <c r="E106" s="5">
        <f t="shared" si="9"/>
        <v>7308000</v>
      </c>
      <c r="F106" s="24">
        <f t="shared" si="6"/>
        <v>0.9948271167982575</v>
      </c>
    </row>
    <row r="107" spans="1:6" ht="52.5">
      <c r="A107" s="7" t="s">
        <v>234</v>
      </c>
      <c r="B107" s="4" t="s">
        <v>235</v>
      </c>
      <c r="C107" s="5">
        <f t="shared" si="9"/>
        <v>8958000</v>
      </c>
      <c r="D107" s="5">
        <f t="shared" si="9"/>
        <v>7346000</v>
      </c>
      <c r="E107" s="5">
        <f t="shared" si="9"/>
        <v>7308000</v>
      </c>
      <c r="F107" s="24">
        <f t="shared" si="6"/>
        <v>0.9948271167982575</v>
      </c>
    </row>
    <row r="108" spans="1:6" ht="12.75">
      <c r="A108" s="7" t="s">
        <v>236</v>
      </c>
      <c r="B108" s="4" t="s">
        <v>237</v>
      </c>
      <c r="C108" s="5">
        <f>C377</f>
        <v>8958000</v>
      </c>
      <c r="D108" s="5">
        <f>D377</f>
        <v>7346000</v>
      </c>
      <c r="E108" s="5">
        <f>E377</f>
        <v>7308000</v>
      </c>
      <c r="F108" s="24">
        <f t="shared" si="6"/>
        <v>0.9948271167982575</v>
      </c>
    </row>
    <row r="109" spans="1:6" ht="27">
      <c r="A109" s="7" t="s">
        <v>374</v>
      </c>
      <c r="B109" s="4" t="s">
        <v>376</v>
      </c>
      <c r="C109" s="5">
        <f>C110</f>
        <v>0</v>
      </c>
      <c r="D109" s="5">
        <f>D110</f>
        <v>0</v>
      </c>
      <c r="E109" s="5">
        <f>E110</f>
        <v>-3033</v>
      </c>
      <c r="F109" s="24"/>
    </row>
    <row r="110" spans="1:6" ht="27">
      <c r="A110" s="7" t="s">
        <v>383</v>
      </c>
      <c r="B110" s="21">
        <v>8501</v>
      </c>
      <c r="C110" s="5">
        <f>C379</f>
        <v>0</v>
      </c>
      <c r="D110" s="5">
        <f>D379</f>
        <v>0</v>
      </c>
      <c r="E110" s="5">
        <f>E379</f>
        <v>-3033</v>
      </c>
      <c r="F110" s="24"/>
    </row>
    <row r="111" spans="1:6" ht="12.75">
      <c r="A111" s="7" t="s">
        <v>274</v>
      </c>
      <c r="B111" s="4" t="s">
        <v>89</v>
      </c>
      <c r="C111" s="5">
        <f>C112+C115</f>
        <v>510000</v>
      </c>
      <c r="D111" s="5">
        <f>D112+D115</f>
        <v>510000</v>
      </c>
      <c r="E111" s="5">
        <f>E112+E115</f>
        <v>449717</v>
      </c>
      <c r="F111" s="24">
        <f t="shared" si="6"/>
        <v>0.8817980392156862</v>
      </c>
    </row>
    <row r="112" spans="1:6" ht="26.25">
      <c r="A112" s="7" t="s">
        <v>275</v>
      </c>
      <c r="B112" s="4" t="s">
        <v>276</v>
      </c>
      <c r="C112" s="5">
        <f aca="true" t="shared" si="10" ref="C112:E113">C113</f>
        <v>153000</v>
      </c>
      <c r="D112" s="5">
        <f t="shared" si="10"/>
        <v>153000</v>
      </c>
      <c r="E112" s="5">
        <f t="shared" si="10"/>
        <v>93000</v>
      </c>
      <c r="F112" s="24">
        <f t="shared" si="6"/>
        <v>0.6078431372549019</v>
      </c>
    </row>
    <row r="113" spans="1:6" ht="12.75">
      <c r="A113" s="7" t="s">
        <v>277</v>
      </c>
      <c r="B113" s="4" t="s">
        <v>278</v>
      </c>
      <c r="C113" s="5">
        <f t="shared" si="10"/>
        <v>153000</v>
      </c>
      <c r="D113" s="5">
        <f t="shared" si="10"/>
        <v>153000</v>
      </c>
      <c r="E113" s="5">
        <f t="shared" si="10"/>
        <v>93000</v>
      </c>
      <c r="F113" s="24">
        <f t="shared" si="6"/>
        <v>0.6078431372549019</v>
      </c>
    </row>
    <row r="114" spans="1:6" ht="12.75">
      <c r="A114" s="7" t="s">
        <v>281</v>
      </c>
      <c r="B114" s="4" t="s">
        <v>282</v>
      </c>
      <c r="C114" s="5">
        <f>C539</f>
        <v>153000</v>
      </c>
      <c r="D114" s="5">
        <f>D539</f>
        <v>153000</v>
      </c>
      <c r="E114" s="5">
        <f>E539</f>
        <v>93000</v>
      </c>
      <c r="F114" s="24">
        <f t="shared" si="6"/>
        <v>0.6078431372549019</v>
      </c>
    </row>
    <row r="115" spans="1:6" ht="12.75">
      <c r="A115" s="7" t="s">
        <v>98</v>
      </c>
      <c r="B115" s="4" t="s">
        <v>99</v>
      </c>
      <c r="C115" s="5">
        <f aca="true" t="shared" si="11" ref="C115:E117">C116</f>
        <v>357000</v>
      </c>
      <c r="D115" s="5">
        <f t="shared" si="11"/>
        <v>357000</v>
      </c>
      <c r="E115" s="5">
        <f t="shared" si="11"/>
        <v>356717</v>
      </c>
      <c r="F115" s="24">
        <f t="shared" si="6"/>
        <v>0.9992072829131653</v>
      </c>
    </row>
    <row r="116" spans="1:6" ht="12.75">
      <c r="A116" s="7" t="s">
        <v>100</v>
      </c>
      <c r="B116" s="4" t="s">
        <v>101</v>
      </c>
      <c r="C116" s="5">
        <f t="shared" si="11"/>
        <v>357000</v>
      </c>
      <c r="D116" s="5">
        <f t="shared" si="11"/>
        <v>357000</v>
      </c>
      <c r="E116" s="5">
        <f t="shared" si="11"/>
        <v>356717</v>
      </c>
      <c r="F116" s="24">
        <f t="shared" si="6"/>
        <v>0.9992072829131653</v>
      </c>
    </row>
    <row r="117" spans="1:6" ht="12.75">
      <c r="A117" s="7" t="s">
        <v>102</v>
      </c>
      <c r="B117" s="4" t="s">
        <v>103</v>
      </c>
      <c r="C117" s="5">
        <f t="shared" si="11"/>
        <v>357000</v>
      </c>
      <c r="D117" s="5">
        <f t="shared" si="11"/>
        <v>357000</v>
      </c>
      <c r="E117" s="5">
        <f t="shared" si="11"/>
        <v>356717</v>
      </c>
      <c r="F117" s="24">
        <f t="shared" si="6"/>
        <v>0.9992072829131653</v>
      </c>
    </row>
    <row r="118" spans="1:6" ht="12.75">
      <c r="A118" s="7" t="s">
        <v>110</v>
      </c>
      <c r="B118" s="4" t="s">
        <v>111</v>
      </c>
      <c r="C118" s="5">
        <f>C543</f>
        <v>357000</v>
      </c>
      <c r="D118" s="5">
        <f>D543</f>
        <v>357000</v>
      </c>
      <c r="E118" s="5">
        <f>E543</f>
        <v>356717</v>
      </c>
      <c r="F118" s="24">
        <f t="shared" si="6"/>
        <v>0.9992072829131653</v>
      </c>
    </row>
    <row r="119" spans="1:6" ht="12.75">
      <c r="A119" s="7" t="s">
        <v>307</v>
      </c>
      <c r="B119" s="4" t="s">
        <v>308</v>
      </c>
      <c r="C119" s="5">
        <f aca="true" t="shared" si="12" ref="C119:E120">C120</f>
        <v>866000</v>
      </c>
      <c r="D119" s="5">
        <f t="shared" si="12"/>
        <v>600000</v>
      </c>
      <c r="E119" s="5">
        <f t="shared" si="12"/>
        <v>409362</v>
      </c>
      <c r="F119" s="24">
        <f t="shared" si="6"/>
        <v>0.68227</v>
      </c>
    </row>
    <row r="120" spans="1:6" ht="12.75">
      <c r="A120" s="7" t="s">
        <v>221</v>
      </c>
      <c r="B120" s="4" t="s">
        <v>222</v>
      </c>
      <c r="C120" s="5">
        <f t="shared" si="12"/>
        <v>866000</v>
      </c>
      <c r="D120" s="5">
        <f t="shared" si="12"/>
        <v>600000</v>
      </c>
      <c r="E120" s="5">
        <f t="shared" si="12"/>
        <v>409362</v>
      </c>
      <c r="F120" s="24">
        <f t="shared" si="6"/>
        <v>0.68227</v>
      </c>
    </row>
    <row r="121" spans="1:6" ht="12.75">
      <c r="A121" s="7" t="s">
        <v>223</v>
      </c>
      <c r="B121" s="4" t="s">
        <v>224</v>
      </c>
      <c r="C121" s="5">
        <f>C122+C124</f>
        <v>866000</v>
      </c>
      <c r="D121" s="5">
        <f>D122+D124</f>
        <v>600000</v>
      </c>
      <c r="E121" s="5">
        <f>E122+E124</f>
        <v>409362</v>
      </c>
      <c r="F121" s="24">
        <f t="shared" si="6"/>
        <v>0.68227</v>
      </c>
    </row>
    <row r="122" spans="1:6" ht="12.75">
      <c r="A122" s="7" t="s">
        <v>225</v>
      </c>
      <c r="B122" s="4" t="s">
        <v>226</v>
      </c>
      <c r="C122" s="5">
        <f>C123</f>
        <v>706000</v>
      </c>
      <c r="D122" s="5">
        <f>D123</f>
        <v>440000</v>
      </c>
      <c r="E122" s="5">
        <f>E123</f>
        <v>334362</v>
      </c>
      <c r="F122" s="24">
        <f t="shared" si="6"/>
        <v>0.7599136363636364</v>
      </c>
    </row>
    <row r="123" spans="1:6" ht="12.75">
      <c r="A123" s="7" t="s">
        <v>227</v>
      </c>
      <c r="B123" s="4" t="s">
        <v>228</v>
      </c>
      <c r="C123" s="5">
        <f>C384</f>
        <v>706000</v>
      </c>
      <c r="D123" s="5">
        <f>D384</f>
        <v>440000</v>
      </c>
      <c r="E123" s="5">
        <f>E384</f>
        <v>334362</v>
      </c>
      <c r="F123" s="24">
        <f t="shared" si="6"/>
        <v>0.7599136363636364</v>
      </c>
    </row>
    <row r="124" spans="1:6" ht="26.25">
      <c r="A124" s="7" t="s">
        <v>229</v>
      </c>
      <c r="B124" s="4" t="s">
        <v>176</v>
      </c>
      <c r="C124" s="5">
        <f>C125</f>
        <v>160000</v>
      </c>
      <c r="D124" s="5">
        <f>D125</f>
        <v>160000</v>
      </c>
      <c r="E124" s="5">
        <f>E125</f>
        <v>75000</v>
      </c>
      <c r="F124" s="24">
        <f t="shared" si="6"/>
        <v>0.46875</v>
      </c>
    </row>
    <row r="125" spans="1:6" ht="26.25">
      <c r="A125" s="7" t="s">
        <v>230</v>
      </c>
      <c r="B125" s="4" t="s">
        <v>231</v>
      </c>
      <c r="C125" s="5">
        <f>C386</f>
        <v>160000</v>
      </c>
      <c r="D125" s="5">
        <f>D386</f>
        <v>160000</v>
      </c>
      <c r="E125" s="5">
        <f>E386</f>
        <v>75000</v>
      </c>
      <c r="F125" s="24">
        <f t="shared" si="6"/>
        <v>0.46875</v>
      </c>
    </row>
    <row r="126" spans="1:6" ht="26.25">
      <c r="A126" s="7" t="s">
        <v>309</v>
      </c>
      <c r="B126" s="4" t="s">
        <v>310</v>
      </c>
      <c r="C126" s="5">
        <f>C127</f>
        <v>460000</v>
      </c>
      <c r="D126" s="5">
        <f>D127</f>
        <v>417000</v>
      </c>
      <c r="E126" s="5">
        <f>E127</f>
        <v>198302</v>
      </c>
      <c r="F126" s="24">
        <f t="shared" si="6"/>
        <v>0.47554436450839327</v>
      </c>
    </row>
    <row r="127" spans="1:6" ht="12.75">
      <c r="A127" s="7" t="s">
        <v>311</v>
      </c>
      <c r="B127" s="4" t="s">
        <v>312</v>
      </c>
      <c r="C127" s="5">
        <f>C128+C130</f>
        <v>460000</v>
      </c>
      <c r="D127" s="5">
        <f>D128+D130</f>
        <v>417000</v>
      </c>
      <c r="E127" s="5">
        <f>E128+E130</f>
        <v>198302</v>
      </c>
      <c r="F127" s="24">
        <f t="shared" si="6"/>
        <v>0.47554436450839327</v>
      </c>
    </row>
    <row r="128" spans="1:6" ht="12.75">
      <c r="A128" s="7" t="s">
        <v>221</v>
      </c>
      <c r="B128" s="4" t="s">
        <v>222</v>
      </c>
      <c r="C128" s="5">
        <f>C129</f>
        <v>426000</v>
      </c>
      <c r="D128" s="5">
        <f>D129</f>
        <v>383000</v>
      </c>
      <c r="E128" s="5">
        <f>E129</f>
        <v>189675</v>
      </c>
      <c r="F128" s="24">
        <f t="shared" si="6"/>
        <v>0.4952349869451697</v>
      </c>
    </row>
    <row r="129" spans="1:6" ht="26.25">
      <c r="A129" s="7" t="s">
        <v>80</v>
      </c>
      <c r="B129" s="4" t="s">
        <v>81</v>
      </c>
      <c r="C129" s="5">
        <f>C390</f>
        <v>426000</v>
      </c>
      <c r="D129" s="5">
        <f>D390</f>
        <v>383000</v>
      </c>
      <c r="E129" s="5">
        <f>E390</f>
        <v>189675</v>
      </c>
      <c r="F129" s="24">
        <f t="shared" si="6"/>
        <v>0.4952349869451697</v>
      </c>
    </row>
    <row r="130" spans="1:6" ht="12.75">
      <c r="A130" s="7" t="s">
        <v>274</v>
      </c>
      <c r="B130" s="4" t="s">
        <v>89</v>
      </c>
      <c r="C130" s="5">
        <f aca="true" t="shared" si="13" ref="C130:E132">C131</f>
        <v>34000</v>
      </c>
      <c r="D130" s="5">
        <f t="shared" si="13"/>
        <v>34000</v>
      </c>
      <c r="E130" s="5">
        <f t="shared" si="13"/>
        <v>8627</v>
      </c>
      <c r="F130" s="24">
        <f t="shared" si="6"/>
        <v>0.25373529411764706</v>
      </c>
    </row>
    <row r="131" spans="1:6" ht="12.75">
      <c r="A131" s="7" t="s">
        <v>98</v>
      </c>
      <c r="B131" s="4" t="s">
        <v>99</v>
      </c>
      <c r="C131" s="5">
        <f t="shared" si="13"/>
        <v>34000</v>
      </c>
      <c r="D131" s="5">
        <f t="shared" si="13"/>
        <v>34000</v>
      </c>
      <c r="E131" s="5">
        <f t="shared" si="13"/>
        <v>8627</v>
      </c>
      <c r="F131" s="24">
        <f t="shared" si="6"/>
        <v>0.25373529411764706</v>
      </c>
    </row>
    <row r="132" spans="1:6" ht="12.75">
      <c r="A132" s="7" t="s">
        <v>100</v>
      </c>
      <c r="B132" s="4" t="s">
        <v>101</v>
      </c>
      <c r="C132" s="5">
        <f t="shared" si="13"/>
        <v>34000</v>
      </c>
      <c r="D132" s="5">
        <f t="shared" si="13"/>
        <v>34000</v>
      </c>
      <c r="E132" s="5">
        <f t="shared" si="13"/>
        <v>8627</v>
      </c>
      <c r="F132" s="24">
        <f t="shared" si="6"/>
        <v>0.25373529411764706</v>
      </c>
    </row>
    <row r="133" spans="1:6" ht="12.75">
      <c r="A133" s="7" t="s">
        <v>102</v>
      </c>
      <c r="B133" s="4" t="s">
        <v>103</v>
      </c>
      <c r="C133" s="5">
        <f>C135+C134</f>
        <v>34000</v>
      </c>
      <c r="D133" s="5">
        <f>D135+D134</f>
        <v>34000</v>
      </c>
      <c r="E133" s="5">
        <f>E135+E134</f>
        <v>8627</v>
      </c>
      <c r="F133" s="24">
        <f t="shared" si="6"/>
        <v>0.25373529411764706</v>
      </c>
    </row>
    <row r="134" spans="1:6" ht="12.75">
      <c r="A134" s="7" t="s">
        <v>106</v>
      </c>
      <c r="B134" s="4" t="s">
        <v>107</v>
      </c>
      <c r="C134" s="5">
        <f>C550</f>
        <v>0</v>
      </c>
      <c r="D134" s="5">
        <f>D550</f>
        <v>0</v>
      </c>
      <c r="E134" s="5">
        <f>E550</f>
        <v>0</v>
      </c>
      <c r="F134" s="24"/>
    </row>
    <row r="135" spans="1:6" ht="12.75">
      <c r="A135" s="7" t="s">
        <v>110</v>
      </c>
      <c r="B135" s="4" t="s">
        <v>111</v>
      </c>
      <c r="C135" s="5">
        <f>C551</f>
        <v>34000</v>
      </c>
      <c r="D135" s="5">
        <f>D551</f>
        <v>34000</v>
      </c>
      <c r="E135" s="5">
        <f>E551</f>
        <v>8627</v>
      </c>
      <c r="F135" s="24">
        <f t="shared" si="6"/>
        <v>0.25373529411764706</v>
      </c>
    </row>
    <row r="136" spans="1:6" ht="26.25">
      <c r="A136" s="7" t="s">
        <v>313</v>
      </c>
      <c r="B136" s="4" t="s">
        <v>314</v>
      </c>
      <c r="C136" s="5">
        <f>C137+C153+C171+C206</f>
        <v>199732000</v>
      </c>
      <c r="D136" s="5">
        <f>D137+D153+D171+D206</f>
        <v>182421000</v>
      </c>
      <c r="E136" s="5">
        <f>E137+E153+E171+E206</f>
        <v>154568770</v>
      </c>
      <c r="F136" s="24">
        <f t="shared" si="6"/>
        <v>0.8473189490245092</v>
      </c>
    </row>
    <row r="137" spans="1:6" ht="26.25">
      <c r="A137" s="7" t="s">
        <v>315</v>
      </c>
      <c r="B137" s="4" t="s">
        <v>316</v>
      </c>
      <c r="C137" s="5">
        <f>C138+C148</f>
        <v>13942000</v>
      </c>
      <c r="D137" s="5">
        <f>D138+D148</f>
        <v>9623000</v>
      </c>
      <c r="E137" s="5">
        <f>E138+E148</f>
        <v>6387102</v>
      </c>
      <c r="F137" s="24">
        <f t="shared" si="6"/>
        <v>0.6637329315182375</v>
      </c>
    </row>
    <row r="138" spans="1:6" ht="12.75">
      <c r="A138" s="7" t="s">
        <v>221</v>
      </c>
      <c r="B138" s="4" t="s">
        <v>222</v>
      </c>
      <c r="C138" s="5">
        <f>C139+C140+C144+C146</f>
        <v>13942000</v>
      </c>
      <c r="D138" s="5">
        <f>D139+D140+D144+D146</f>
        <v>9623000</v>
      </c>
      <c r="E138" s="5">
        <f>E139+E140+E144+E146</f>
        <v>6387102</v>
      </c>
      <c r="F138" s="24">
        <f aca="true" t="shared" si="14" ref="F138:F201">E138/D138</f>
        <v>0.6637329315182375</v>
      </c>
    </row>
    <row r="139" spans="1:6" ht="26.25">
      <c r="A139" s="7" t="s">
        <v>80</v>
      </c>
      <c r="B139" s="4" t="s">
        <v>81</v>
      </c>
      <c r="C139" s="5">
        <f>C394</f>
        <v>1709000</v>
      </c>
      <c r="D139" s="5">
        <f>D394</f>
        <v>1400000</v>
      </c>
      <c r="E139" s="5">
        <f>E394</f>
        <v>961264</v>
      </c>
      <c r="F139" s="24">
        <f t="shared" si="14"/>
        <v>0.6866171428571428</v>
      </c>
    </row>
    <row r="140" spans="1:6" ht="12.75">
      <c r="A140" s="7" t="s">
        <v>248</v>
      </c>
      <c r="B140" s="4" t="s">
        <v>249</v>
      </c>
      <c r="C140" s="5">
        <f>C141</f>
        <v>12007000</v>
      </c>
      <c r="D140" s="5">
        <f>D141</f>
        <v>8223000</v>
      </c>
      <c r="E140" s="5">
        <f>E141</f>
        <v>5428721</v>
      </c>
      <c r="F140" s="24">
        <f t="shared" si="14"/>
        <v>0.6601874011917792</v>
      </c>
    </row>
    <row r="141" spans="1:6" ht="12.75">
      <c r="A141" s="7" t="s">
        <v>250</v>
      </c>
      <c r="B141" s="4" t="s">
        <v>251</v>
      </c>
      <c r="C141" s="5">
        <f>C142+C143</f>
        <v>12007000</v>
      </c>
      <c r="D141" s="5">
        <f>D142+D143</f>
        <v>8223000</v>
      </c>
      <c r="E141" s="5">
        <f>E142+E143</f>
        <v>5428721</v>
      </c>
      <c r="F141" s="24">
        <f t="shared" si="14"/>
        <v>0.6601874011917792</v>
      </c>
    </row>
    <row r="142" spans="1:6" ht="12.75">
      <c r="A142" s="7" t="s">
        <v>252</v>
      </c>
      <c r="B142" s="4" t="s">
        <v>253</v>
      </c>
      <c r="C142" s="5">
        <f>C397</f>
        <v>3145000</v>
      </c>
      <c r="D142" s="5">
        <f>D397</f>
        <v>1862000</v>
      </c>
      <c r="E142" s="5">
        <f>E397</f>
        <v>1248667</v>
      </c>
      <c r="F142" s="24">
        <f t="shared" si="14"/>
        <v>0.6706052631578947</v>
      </c>
    </row>
    <row r="143" spans="1:6" ht="12.75">
      <c r="A143" s="7" t="s">
        <v>254</v>
      </c>
      <c r="B143" s="4" t="s">
        <v>255</v>
      </c>
      <c r="C143" s="5">
        <f>C398</f>
        <v>8862000</v>
      </c>
      <c r="D143" s="5">
        <f>D398</f>
        <v>6361000</v>
      </c>
      <c r="E143" s="5">
        <f>E398</f>
        <v>4180054</v>
      </c>
      <c r="F143" s="24">
        <f t="shared" si="14"/>
        <v>0.6571378714038674</v>
      </c>
    </row>
    <row r="144" spans="1:6" ht="39">
      <c r="A144" s="7" t="s">
        <v>82</v>
      </c>
      <c r="B144" s="4" t="s">
        <v>83</v>
      </c>
      <c r="C144" s="5">
        <f>C145</f>
        <v>226000</v>
      </c>
      <c r="D144" s="5">
        <f>D145</f>
        <v>0</v>
      </c>
      <c r="E144" s="5">
        <f>E145</f>
        <v>0</v>
      </c>
      <c r="F144" s="24"/>
    </row>
    <row r="145" spans="1:6" ht="12.75">
      <c r="A145" s="7" t="s">
        <v>84</v>
      </c>
      <c r="B145" s="4" t="s">
        <v>85</v>
      </c>
      <c r="C145" s="5">
        <f>C400</f>
        <v>226000</v>
      </c>
      <c r="D145" s="5">
        <f>D400</f>
        <v>0</v>
      </c>
      <c r="E145" s="5">
        <f>E400</f>
        <v>0</v>
      </c>
      <c r="F145" s="24"/>
    </row>
    <row r="146" spans="1:6" ht="27">
      <c r="A146" s="7" t="s">
        <v>374</v>
      </c>
      <c r="B146" s="4" t="s">
        <v>376</v>
      </c>
      <c r="C146" s="5">
        <f>C147</f>
        <v>0</v>
      </c>
      <c r="D146" s="5">
        <f>D147</f>
        <v>0</v>
      </c>
      <c r="E146" s="5">
        <f>E147</f>
        <v>-2883</v>
      </c>
      <c r="F146" s="24"/>
    </row>
    <row r="147" spans="1:6" ht="14.25">
      <c r="A147" s="7" t="s">
        <v>375</v>
      </c>
      <c r="B147" s="21">
        <v>8501</v>
      </c>
      <c r="C147" s="5">
        <f>C402</f>
        <v>0</v>
      </c>
      <c r="D147" s="5">
        <f>D402</f>
        <v>0</v>
      </c>
      <c r="E147" s="5">
        <f>E402</f>
        <v>-2883</v>
      </c>
      <c r="F147" s="24"/>
    </row>
    <row r="148" spans="1:6" ht="12.75">
      <c r="A148" s="7" t="s">
        <v>274</v>
      </c>
      <c r="B148" s="4" t="s">
        <v>89</v>
      </c>
      <c r="C148" s="5">
        <f aca="true" t="shared" si="15" ref="C148:E151">C149</f>
        <v>0</v>
      </c>
      <c r="D148" s="5">
        <f t="shared" si="15"/>
        <v>0</v>
      </c>
      <c r="E148" s="5">
        <f t="shared" si="15"/>
        <v>0</v>
      </c>
      <c r="F148" s="24"/>
    </row>
    <row r="149" spans="1:6" ht="12.75">
      <c r="A149" s="7" t="s">
        <v>98</v>
      </c>
      <c r="B149" s="4" t="s">
        <v>99</v>
      </c>
      <c r="C149" s="5">
        <f t="shared" si="15"/>
        <v>0</v>
      </c>
      <c r="D149" s="5">
        <f t="shared" si="15"/>
        <v>0</v>
      </c>
      <c r="E149" s="5">
        <f t="shared" si="15"/>
        <v>0</v>
      </c>
      <c r="F149" s="24"/>
    </row>
    <row r="150" spans="1:6" ht="12.75">
      <c r="A150" s="7" t="s">
        <v>100</v>
      </c>
      <c r="B150" s="4" t="s">
        <v>101</v>
      </c>
      <c r="C150" s="5">
        <f t="shared" si="15"/>
        <v>0</v>
      </c>
      <c r="D150" s="5">
        <f t="shared" si="15"/>
        <v>0</v>
      </c>
      <c r="E150" s="5">
        <f t="shared" si="15"/>
        <v>0</v>
      </c>
      <c r="F150" s="24"/>
    </row>
    <row r="151" spans="1:6" ht="12.75">
      <c r="A151" s="7" t="s">
        <v>102</v>
      </c>
      <c r="B151" s="4" t="s">
        <v>103</v>
      </c>
      <c r="C151" s="5">
        <f t="shared" si="15"/>
        <v>0</v>
      </c>
      <c r="D151" s="5">
        <f t="shared" si="15"/>
        <v>0</v>
      </c>
      <c r="E151" s="5">
        <f t="shared" si="15"/>
        <v>0</v>
      </c>
      <c r="F151" s="24"/>
    </row>
    <row r="152" spans="1:6" ht="12.75">
      <c r="A152" s="7" t="s">
        <v>110</v>
      </c>
      <c r="B152" s="4" t="s">
        <v>111</v>
      </c>
      <c r="C152" s="5">
        <f>C558</f>
        <v>0</v>
      </c>
      <c r="D152" s="5">
        <f>D558</f>
        <v>0</v>
      </c>
      <c r="E152" s="5">
        <f>E558</f>
        <v>0</v>
      </c>
      <c r="F152" s="24"/>
    </row>
    <row r="153" spans="1:6" ht="12.75">
      <c r="A153" s="7" t="s">
        <v>317</v>
      </c>
      <c r="B153" s="4" t="s">
        <v>318</v>
      </c>
      <c r="C153" s="5">
        <f>C154+C159</f>
        <v>10570000</v>
      </c>
      <c r="D153" s="5">
        <f>D154+D159</f>
        <v>8977000</v>
      </c>
      <c r="E153" s="5">
        <f>E154+E159</f>
        <v>8049505</v>
      </c>
      <c r="F153" s="24">
        <f t="shared" si="14"/>
        <v>0.896680962459619</v>
      </c>
    </row>
    <row r="154" spans="1:6" ht="12.75">
      <c r="A154" s="7" t="s">
        <v>221</v>
      </c>
      <c r="B154" s="4" t="s">
        <v>222</v>
      </c>
      <c r="C154" s="5">
        <f aca="true" t="shared" si="16" ref="C154:E155">C155</f>
        <v>2500000</v>
      </c>
      <c r="D154" s="5">
        <f t="shared" si="16"/>
        <v>1500000</v>
      </c>
      <c r="E154" s="5">
        <f t="shared" si="16"/>
        <v>1000000</v>
      </c>
      <c r="F154" s="24">
        <f t="shared" si="14"/>
        <v>0.6666666666666666</v>
      </c>
    </row>
    <row r="155" spans="1:6" ht="26.25">
      <c r="A155" s="7" t="s">
        <v>232</v>
      </c>
      <c r="B155" s="4" t="s">
        <v>233</v>
      </c>
      <c r="C155" s="5">
        <f t="shared" si="16"/>
        <v>2500000</v>
      </c>
      <c r="D155" s="5">
        <f t="shared" si="16"/>
        <v>1500000</v>
      </c>
      <c r="E155" s="5">
        <f t="shared" si="16"/>
        <v>1000000</v>
      </c>
      <c r="F155" s="24">
        <f t="shared" si="14"/>
        <v>0.6666666666666666</v>
      </c>
    </row>
    <row r="156" spans="1:6" ht="52.5">
      <c r="A156" s="7" t="s">
        <v>234</v>
      </c>
      <c r="B156" s="4" t="s">
        <v>235</v>
      </c>
      <c r="C156" s="5">
        <f>C157+C158</f>
        <v>2500000</v>
      </c>
      <c r="D156" s="5">
        <f>D157+D158</f>
        <v>1500000</v>
      </c>
      <c r="E156" s="5">
        <f>E157+E158</f>
        <v>1000000</v>
      </c>
      <c r="F156" s="24">
        <f t="shared" si="14"/>
        <v>0.6666666666666666</v>
      </c>
    </row>
    <row r="157" spans="1:6" ht="12.75">
      <c r="A157" s="7" t="s">
        <v>236</v>
      </c>
      <c r="B157" s="4" t="s">
        <v>237</v>
      </c>
      <c r="C157" s="5">
        <f>C407</f>
        <v>0</v>
      </c>
      <c r="D157" s="5">
        <f>D407</f>
        <v>0</v>
      </c>
      <c r="E157" s="5">
        <f>E407</f>
        <v>0</v>
      </c>
      <c r="F157" s="24"/>
    </row>
    <row r="158" spans="1:6" ht="26.25">
      <c r="A158" s="7" t="s">
        <v>240</v>
      </c>
      <c r="B158" s="4" t="s">
        <v>241</v>
      </c>
      <c r="C158" s="5">
        <f>C408</f>
        <v>2500000</v>
      </c>
      <c r="D158" s="5">
        <f>D408</f>
        <v>1500000</v>
      </c>
      <c r="E158" s="5">
        <f>E408</f>
        <v>1000000</v>
      </c>
      <c r="F158" s="24">
        <f t="shared" si="14"/>
        <v>0.6666666666666666</v>
      </c>
    </row>
    <row r="159" spans="1:6" ht="12.75">
      <c r="A159" s="7" t="s">
        <v>274</v>
      </c>
      <c r="B159" s="4" t="s">
        <v>89</v>
      </c>
      <c r="C159" s="5">
        <f>C160+C164+C167</f>
        <v>8070000</v>
      </c>
      <c r="D159" s="5">
        <f>D160+D164+D167</f>
        <v>7477000</v>
      </c>
      <c r="E159" s="5">
        <f>E160+E164+E167</f>
        <v>7049505</v>
      </c>
      <c r="F159" s="24">
        <f t="shared" si="14"/>
        <v>0.942825331015113</v>
      </c>
    </row>
    <row r="160" spans="1:6" ht="26.25">
      <c r="A160" s="7" t="s">
        <v>275</v>
      </c>
      <c r="B160" s="4" t="s">
        <v>276</v>
      </c>
      <c r="C160" s="5">
        <f>C161</f>
        <v>8070000</v>
      </c>
      <c r="D160" s="5">
        <f>D161</f>
        <v>7477000</v>
      </c>
      <c r="E160" s="5">
        <f>E161</f>
        <v>7049505</v>
      </c>
      <c r="F160" s="24">
        <f t="shared" si="14"/>
        <v>0.942825331015113</v>
      </c>
    </row>
    <row r="161" spans="1:6" ht="12.75">
      <c r="A161" s="7" t="s">
        <v>277</v>
      </c>
      <c r="B161" s="4" t="s">
        <v>278</v>
      </c>
      <c r="C161" s="5">
        <f>C162+C163</f>
        <v>8070000</v>
      </c>
      <c r="D161" s="5">
        <f>D162+D163</f>
        <v>7477000</v>
      </c>
      <c r="E161" s="5">
        <f>E162+E163</f>
        <v>7049505</v>
      </c>
      <c r="F161" s="24">
        <f t="shared" si="14"/>
        <v>0.942825331015113</v>
      </c>
    </row>
    <row r="162" spans="1:6" ht="26.25">
      <c r="A162" s="7" t="s">
        <v>279</v>
      </c>
      <c r="B162" s="4" t="s">
        <v>280</v>
      </c>
      <c r="C162" s="5">
        <f>C563</f>
        <v>7966000</v>
      </c>
      <c r="D162" s="5">
        <f>D563</f>
        <v>7373000</v>
      </c>
      <c r="E162" s="5">
        <f>E563</f>
        <v>6993795</v>
      </c>
      <c r="F162" s="24">
        <f t="shared" si="14"/>
        <v>0.9485684253356843</v>
      </c>
    </row>
    <row r="163" spans="1:6" ht="12.75">
      <c r="A163" s="7" t="s">
        <v>281</v>
      </c>
      <c r="B163" s="4" t="s">
        <v>282</v>
      </c>
      <c r="C163" s="5">
        <f>C565</f>
        <v>104000</v>
      </c>
      <c r="D163" s="5">
        <f>D565</f>
        <v>104000</v>
      </c>
      <c r="E163" s="5">
        <f>E565</f>
        <v>55710</v>
      </c>
      <c r="F163" s="24">
        <f t="shared" si="14"/>
        <v>0.535673076923077</v>
      </c>
    </row>
    <row r="164" spans="1:6" ht="12.75">
      <c r="A164" s="7" t="s">
        <v>283</v>
      </c>
      <c r="B164" s="4" t="s">
        <v>284</v>
      </c>
      <c r="C164" s="5">
        <f aca="true" t="shared" si="17" ref="C164:E165">C165</f>
        <v>0</v>
      </c>
      <c r="D164" s="5">
        <f t="shared" si="17"/>
        <v>0</v>
      </c>
      <c r="E164" s="5">
        <f t="shared" si="17"/>
        <v>0</v>
      </c>
      <c r="F164" s="24"/>
    </row>
    <row r="165" spans="1:6" ht="39">
      <c r="A165" s="7" t="s">
        <v>285</v>
      </c>
      <c r="B165" s="4" t="s">
        <v>286</v>
      </c>
      <c r="C165" s="5">
        <f t="shared" si="17"/>
        <v>0</v>
      </c>
      <c r="D165" s="5">
        <f t="shared" si="17"/>
        <v>0</v>
      </c>
      <c r="E165" s="5">
        <f t="shared" si="17"/>
        <v>0</v>
      </c>
      <c r="F165" s="24"/>
    </row>
    <row r="166" spans="1:6" ht="12.75">
      <c r="A166" s="7" t="s">
        <v>287</v>
      </c>
      <c r="B166" s="4" t="s">
        <v>288</v>
      </c>
      <c r="C166" s="5">
        <f>C568</f>
        <v>0</v>
      </c>
      <c r="D166" s="5">
        <f>D568</f>
        <v>0</v>
      </c>
      <c r="E166" s="5">
        <f>E568</f>
        <v>0</v>
      </c>
      <c r="F166" s="24"/>
    </row>
    <row r="167" spans="1:6" ht="12.75">
      <c r="A167" s="7" t="s">
        <v>98</v>
      </c>
      <c r="B167" s="4" t="s">
        <v>99</v>
      </c>
      <c r="C167" s="5">
        <f aca="true" t="shared" si="18" ref="C167:E169">C168</f>
        <v>0</v>
      </c>
      <c r="D167" s="5">
        <f t="shared" si="18"/>
        <v>0</v>
      </c>
      <c r="E167" s="5">
        <f t="shared" si="18"/>
        <v>0</v>
      </c>
      <c r="F167" s="24"/>
    </row>
    <row r="168" spans="1:6" ht="12.75">
      <c r="A168" s="7" t="s">
        <v>100</v>
      </c>
      <c r="B168" s="4" t="s">
        <v>101</v>
      </c>
      <c r="C168" s="5">
        <f t="shared" si="18"/>
        <v>0</v>
      </c>
      <c r="D168" s="5">
        <f t="shared" si="18"/>
        <v>0</v>
      </c>
      <c r="E168" s="5">
        <f t="shared" si="18"/>
        <v>0</v>
      </c>
      <c r="F168" s="24"/>
    </row>
    <row r="169" spans="1:6" ht="12.75">
      <c r="A169" s="7" t="s">
        <v>102</v>
      </c>
      <c r="B169" s="4" t="s">
        <v>103</v>
      </c>
      <c r="C169" s="5">
        <f t="shared" si="18"/>
        <v>0</v>
      </c>
      <c r="D169" s="5">
        <f t="shared" si="18"/>
        <v>0</v>
      </c>
      <c r="E169" s="5">
        <f t="shared" si="18"/>
        <v>0</v>
      </c>
      <c r="F169" s="24"/>
    </row>
    <row r="170" spans="1:6" ht="12.75">
      <c r="A170" s="7" t="s">
        <v>110</v>
      </c>
      <c r="B170" s="4" t="s">
        <v>111</v>
      </c>
      <c r="C170" s="5">
        <f>C572</f>
        <v>0</v>
      </c>
      <c r="D170" s="5">
        <f>D572</f>
        <v>0</v>
      </c>
      <c r="E170" s="5">
        <f>E572</f>
        <v>0</v>
      </c>
      <c r="F170" s="24"/>
    </row>
    <row r="171" spans="1:6" ht="26.25">
      <c r="A171" s="7" t="s">
        <v>319</v>
      </c>
      <c r="B171" s="4" t="s">
        <v>320</v>
      </c>
      <c r="C171" s="5">
        <f>C172+C189</f>
        <v>69872000</v>
      </c>
      <c r="D171" s="5">
        <f>D172+D189</f>
        <v>59484000</v>
      </c>
      <c r="E171" s="5">
        <f>E172+E189</f>
        <v>49364639</v>
      </c>
      <c r="F171" s="24">
        <f t="shared" si="14"/>
        <v>0.829880959585771</v>
      </c>
    </row>
    <row r="172" spans="1:6" ht="12.75">
      <c r="A172" s="7" t="s">
        <v>221</v>
      </c>
      <c r="B172" s="4" t="s">
        <v>222</v>
      </c>
      <c r="C172" s="5">
        <f>C173+C174+C175+C178+C183+C187</f>
        <v>57501000</v>
      </c>
      <c r="D172" s="5">
        <f>D173+D174+D175+D178+D183+D187</f>
        <v>49528000</v>
      </c>
      <c r="E172" s="5">
        <f>E173+E174+E175+E178+E183+E187</f>
        <v>46458725</v>
      </c>
      <c r="F172" s="24">
        <f t="shared" si="14"/>
        <v>0.9380294984655144</v>
      </c>
    </row>
    <row r="173" spans="1:6" ht="12.75">
      <c r="A173" s="7" t="s">
        <v>78</v>
      </c>
      <c r="B173" s="4" t="s">
        <v>79</v>
      </c>
      <c r="C173" s="5">
        <f>C412</f>
        <v>3505000</v>
      </c>
      <c r="D173" s="5">
        <f>D412</f>
        <v>3034000</v>
      </c>
      <c r="E173" s="5">
        <f>E412</f>
        <v>3028438</v>
      </c>
      <c r="F173" s="24">
        <f t="shared" si="14"/>
        <v>0.9981667765326302</v>
      </c>
    </row>
    <row r="174" spans="1:6" ht="26.25">
      <c r="A174" s="7" t="s">
        <v>80</v>
      </c>
      <c r="B174" s="4" t="s">
        <v>81</v>
      </c>
      <c r="C174" s="5">
        <f>C413</f>
        <v>2184000</v>
      </c>
      <c r="D174" s="5">
        <f>D413</f>
        <v>2068000</v>
      </c>
      <c r="E174" s="5">
        <f>E413</f>
        <v>909970</v>
      </c>
      <c r="F174" s="24">
        <f t="shared" si="14"/>
        <v>0.4400241779497099</v>
      </c>
    </row>
    <row r="175" spans="1:6" ht="26.25">
      <c r="A175" s="7" t="s">
        <v>232</v>
      </c>
      <c r="B175" s="4" t="s">
        <v>233</v>
      </c>
      <c r="C175" s="5">
        <f aca="true" t="shared" si="19" ref="C175:E176">C176</f>
        <v>32065500</v>
      </c>
      <c r="D175" s="5">
        <f t="shared" si="19"/>
        <v>29356500</v>
      </c>
      <c r="E175" s="5">
        <f t="shared" si="19"/>
        <v>28786000</v>
      </c>
      <c r="F175" s="24">
        <f t="shared" si="14"/>
        <v>0.9805664844242331</v>
      </c>
    </row>
    <row r="176" spans="1:6" ht="52.5">
      <c r="A176" s="7" t="s">
        <v>234</v>
      </c>
      <c r="B176" s="4" t="s">
        <v>235</v>
      </c>
      <c r="C176" s="5">
        <f t="shared" si="19"/>
        <v>32065500</v>
      </c>
      <c r="D176" s="5">
        <f t="shared" si="19"/>
        <v>29356500</v>
      </c>
      <c r="E176" s="5">
        <f t="shared" si="19"/>
        <v>28786000</v>
      </c>
      <c r="F176" s="24">
        <f t="shared" si="14"/>
        <v>0.9805664844242331</v>
      </c>
    </row>
    <row r="177" spans="1:6" ht="12.75">
      <c r="A177" s="7" t="s">
        <v>236</v>
      </c>
      <c r="B177" s="4" t="s">
        <v>237</v>
      </c>
      <c r="C177" s="5">
        <f>C416</f>
        <v>32065500</v>
      </c>
      <c r="D177" s="5">
        <f>D416</f>
        <v>29356500</v>
      </c>
      <c r="E177" s="5">
        <f>E416</f>
        <v>28786000</v>
      </c>
      <c r="F177" s="24">
        <f t="shared" si="14"/>
        <v>0.9805664844242331</v>
      </c>
    </row>
    <row r="178" spans="1:6" ht="39">
      <c r="A178" s="7" t="s">
        <v>82</v>
      </c>
      <c r="B178" s="4" t="s">
        <v>83</v>
      </c>
      <c r="C178" s="5">
        <f>C179+C180+C181+C182</f>
        <v>19744500</v>
      </c>
      <c r="D178" s="5">
        <f>D179+D180+D181+D182</f>
        <v>15068500</v>
      </c>
      <c r="E178" s="5">
        <f>E179+E180+E181+E182</f>
        <v>13817957</v>
      </c>
      <c r="F178" s="24">
        <f t="shared" si="14"/>
        <v>0.9170094568138832</v>
      </c>
    </row>
    <row r="179" spans="1:6" ht="12.75">
      <c r="A179" s="7" t="s">
        <v>256</v>
      </c>
      <c r="B179" s="4" t="s">
        <v>257</v>
      </c>
      <c r="C179" s="5">
        <f aca="true" t="shared" si="20" ref="C179:D182">C418</f>
        <v>1094500</v>
      </c>
      <c r="D179" s="5">
        <f>D418</f>
        <v>1094500</v>
      </c>
      <c r="E179" s="5">
        <f>E418</f>
        <v>546000</v>
      </c>
      <c r="F179" s="24">
        <f t="shared" si="14"/>
        <v>0.4988579259936044</v>
      </c>
    </row>
    <row r="180" spans="1:6" ht="12.75">
      <c r="A180" s="7" t="s">
        <v>258</v>
      </c>
      <c r="B180" s="4" t="s">
        <v>259</v>
      </c>
      <c r="C180" s="5">
        <f t="shared" si="20"/>
        <v>600000</v>
      </c>
      <c r="D180" s="5">
        <f>D419</f>
        <v>600000</v>
      </c>
      <c r="E180" s="5">
        <f>E419</f>
        <v>407500</v>
      </c>
      <c r="F180" s="24">
        <f t="shared" si="14"/>
        <v>0.6791666666666667</v>
      </c>
    </row>
    <row r="181" spans="1:6" ht="12.75">
      <c r="A181" s="7" t="s">
        <v>260</v>
      </c>
      <c r="B181" s="4" t="s">
        <v>261</v>
      </c>
      <c r="C181" s="5">
        <f t="shared" si="20"/>
        <v>18042000</v>
      </c>
      <c r="D181" s="5">
        <f>D420</f>
        <v>13368000</v>
      </c>
      <c r="E181" s="5">
        <f>E420</f>
        <v>12860047</v>
      </c>
      <c r="F181" s="24">
        <f t="shared" si="14"/>
        <v>0.9620023189706762</v>
      </c>
    </row>
    <row r="182" spans="1:6" ht="12.75">
      <c r="A182" s="7" t="s">
        <v>86</v>
      </c>
      <c r="B182" s="4" t="s">
        <v>87</v>
      </c>
      <c r="C182" s="5">
        <f t="shared" si="20"/>
        <v>8000</v>
      </c>
      <c r="D182" s="5">
        <f>D421</f>
        <v>6000</v>
      </c>
      <c r="E182" s="5">
        <f>E421</f>
        <v>4410</v>
      </c>
      <c r="F182" s="24">
        <f t="shared" si="14"/>
        <v>0.735</v>
      </c>
    </row>
    <row r="183" spans="1:6" ht="12.75">
      <c r="A183" s="7" t="s">
        <v>262</v>
      </c>
      <c r="B183" s="4" t="s">
        <v>263</v>
      </c>
      <c r="C183" s="5">
        <f aca="true" t="shared" si="21" ref="C183:E185">C184</f>
        <v>2000</v>
      </c>
      <c r="D183" s="5">
        <f t="shared" si="21"/>
        <v>1000</v>
      </c>
      <c r="E183" s="5">
        <f t="shared" si="21"/>
        <v>742</v>
      </c>
      <c r="F183" s="24">
        <f t="shared" si="14"/>
        <v>0.742</v>
      </c>
    </row>
    <row r="184" spans="1:6" ht="12.75">
      <c r="A184" s="7" t="s">
        <v>264</v>
      </c>
      <c r="B184" s="4" t="s">
        <v>265</v>
      </c>
      <c r="C184" s="5">
        <f t="shared" si="21"/>
        <v>2000</v>
      </c>
      <c r="D184" s="5">
        <f t="shared" si="21"/>
        <v>1000</v>
      </c>
      <c r="E184" s="5">
        <f t="shared" si="21"/>
        <v>742</v>
      </c>
      <c r="F184" s="24">
        <f t="shared" si="14"/>
        <v>0.742</v>
      </c>
    </row>
    <row r="185" spans="1:6" ht="12.75">
      <c r="A185" s="7" t="s">
        <v>270</v>
      </c>
      <c r="B185" s="4" t="s">
        <v>271</v>
      </c>
      <c r="C185" s="5">
        <f t="shared" si="21"/>
        <v>2000</v>
      </c>
      <c r="D185" s="5">
        <f t="shared" si="21"/>
        <v>1000</v>
      </c>
      <c r="E185" s="5">
        <f t="shared" si="21"/>
        <v>742</v>
      </c>
      <c r="F185" s="24">
        <f t="shared" si="14"/>
        <v>0.742</v>
      </c>
    </row>
    <row r="186" spans="1:6" ht="12.75">
      <c r="A186" s="7" t="s">
        <v>272</v>
      </c>
      <c r="B186" s="4" t="s">
        <v>273</v>
      </c>
      <c r="C186" s="5">
        <f>C425</f>
        <v>2000</v>
      </c>
      <c r="D186" s="5">
        <f>D425</f>
        <v>1000</v>
      </c>
      <c r="E186" s="5">
        <f>E425</f>
        <v>742</v>
      </c>
      <c r="F186" s="24">
        <f t="shared" si="14"/>
        <v>0.742</v>
      </c>
    </row>
    <row r="187" spans="1:6" ht="27">
      <c r="A187" s="7" t="s">
        <v>374</v>
      </c>
      <c r="B187" s="4" t="s">
        <v>376</v>
      </c>
      <c r="C187" s="5">
        <f>C188</f>
        <v>0</v>
      </c>
      <c r="D187" s="5">
        <f>D188</f>
        <v>0</v>
      </c>
      <c r="E187" s="5">
        <f>E188</f>
        <v>-84382</v>
      </c>
      <c r="F187" s="24"/>
    </row>
    <row r="188" spans="1:6" ht="14.25">
      <c r="A188" s="7" t="s">
        <v>375</v>
      </c>
      <c r="B188" s="21">
        <v>8501</v>
      </c>
      <c r="C188" s="5">
        <f>C427</f>
        <v>0</v>
      </c>
      <c r="D188" s="5">
        <f>D427</f>
        <v>0</v>
      </c>
      <c r="E188" s="5">
        <f>E427</f>
        <v>-84382</v>
      </c>
      <c r="F188" s="24"/>
    </row>
    <row r="189" spans="1:6" ht="12.75">
      <c r="A189" s="7" t="s">
        <v>274</v>
      </c>
      <c r="B189" s="4" t="s">
        <v>89</v>
      </c>
      <c r="C189" s="5">
        <f>C190+C193+C196+C201</f>
        <v>12371000</v>
      </c>
      <c r="D189" s="5">
        <f>D190+D193+D196+D201</f>
        <v>9956000</v>
      </c>
      <c r="E189" s="5">
        <f>E190+E193+E196+E201</f>
        <v>2905914</v>
      </c>
      <c r="F189" s="24">
        <f t="shared" si="14"/>
        <v>0.2918756528726396</v>
      </c>
    </row>
    <row r="190" spans="1:6" ht="26.25">
      <c r="A190" s="7" t="s">
        <v>275</v>
      </c>
      <c r="B190" s="4" t="s">
        <v>276</v>
      </c>
      <c r="C190" s="5">
        <f aca="true" t="shared" si="22" ref="C190:E191">C191</f>
        <v>1608000</v>
      </c>
      <c r="D190" s="5">
        <f t="shared" si="22"/>
        <v>1384000</v>
      </c>
      <c r="E190" s="5">
        <f t="shared" si="22"/>
        <v>1384000</v>
      </c>
      <c r="F190" s="24">
        <f t="shared" si="14"/>
        <v>1</v>
      </c>
    </row>
    <row r="191" spans="1:6" ht="12.75">
      <c r="A191" s="7" t="s">
        <v>277</v>
      </c>
      <c r="B191" s="4" t="s">
        <v>278</v>
      </c>
      <c r="C191" s="5">
        <f t="shared" si="22"/>
        <v>1608000</v>
      </c>
      <c r="D191" s="5">
        <f t="shared" si="22"/>
        <v>1384000</v>
      </c>
      <c r="E191" s="5">
        <f t="shared" si="22"/>
        <v>1384000</v>
      </c>
      <c r="F191" s="24">
        <f t="shared" si="14"/>
        <v>1</v>
      </c>
    </row>
    <row r="192" spans="1:6" ht="12.75">
      <c r="A192" s="7" t="s">
        <v>281</v>
      </c>
      <c r="B192" s="4" t="s">
        <v>282</v>
      </c>
      <c r="C192" s="5">
        <f>C577</f>
        <v>1608000</v>
      </c>
      <c r="D192" s="5">
        <f>D577</f>
        <v>1384000</v>
      </c>
      <c r="E192" s="5">
        <f>E577</f>
        <v>1384000</v>
      </c>
      <c r="F192" s="24">
        <f t="shared" si="14"/>
        <v>1</v>
      </c>
    </row>
    <row r="193" spans="1:6" ht="39">
      <c r="A193" s="7" t="s">
        <v>291</v>
      </c>
      <c r="B193" s="4" t="s">
        <v>292</v>
      </c>
      <c r="C193" s="5">
        <f aca="true" t="shared" si="23" ref="C193:E194">C194</f>
        <v>1949000</v>
      </c>
      <c r="D193" s="5">
        <f t="shared" si="23"/>
        <v>1949000</v>
      </c>
      <c r="E193" s="5">
        <f t="shared" si="23"/>
        <v>0</v>
      </c>
      <c r="F193" s="24">
        <f t="shared" si="14"/>
        <v>0</v>
      </c>
    </row>
    <row r="194" spans="1:6" ht="26.25">
      <c r="A194" s="7" t="s">
        <v>293</v>
      </c>
      <c r="B194" s="4" t="s">
        <v>294</v>
      </c>
      <c r="C194" s="5">
        <f t="shared" si="23"/>
        <v>1949000</v>
      </c>
      <c r="D194" s="5">
        <f t="shared" si="23"/>
        <v>1949000</v>
      </c>
      <c r="E194" s="5">
        <f t="shared" si="23"/>
        <v>0</v>
      </c>
      <c r="F194" s="24">
        <f t="shared" si="14"/>
        <v>0</v>
      </c>
    </row>
    <row r="195" spans="1:6" ht="12.75">
      <c r="A195" s="7" t="s">
        <v>295</v>
      </c>
      <c r="B195" s="4" t="s">
        <v>296</v>
      </c>
      <c r="C195" s="5">
        <f>C580</f>
        <v>1949000</v>
      </c>
      <c r="D195" s="5">
        <f>D580</f>
        <v>1949000</v>
      </c>
      <c r="E195" s="5">
        <f>E580</f>
        <v>0</v>
      </c>
      <c r="F195" s="24">
        <f t="shared" si="14"/>
        <v>0</v>
      </c>
    </row>
    <row r="196" spans="1:6" ht="39">
      <c r="A196" s="7" t="s">
        <v>90</v>
      </c>
      <c r="B196" s="4" t="s">
        <v>91</v>
      </c>
      <c r="C196" s="5">
        <f>C197</f>
        <v>7819000</v>
      </c>
      <c r="D196" s="5">
        <f>D197</f>
        <v>5628000</v>
      </c>
      <c r="E196" s="5">
        <f>E197</f>
        <v>1303977</v>
      </c>
      <c r="F196" s="24">
        <f t="shared" si="14"/>
        <v>0.2316945628997868</v>
      </c>
    </row>
    <row r="197" spans="1:6" ht="26.25">
      <c r="A197" s="7" t="s">
        <v>92</v>
      </c>
      <c r="B197" s="4" t="s">
        <v>93</v>
      </c>
      <c r="C197" s="5">
        <f>C198+C199+C200</f>
        <v>7819000</v>
      </c>
      <c r="D197" s="5">
        <f>D198+D199+D200</f>
        <v>5628000</v>
      </c>
      <c r="E197" s="5">
        <f>E198+E199+E200</f>
        <v>1303977</v>
      </c>
      <c r="F197" s="24">
        <f t="shared" si="14"/>
        <v>0.2316945628997868</v>
      </c>
    </row>
    <row r="198" spans="1:6" ht="12.75">
      <c r="A198" s="7" t="s">
        <v>94</v>
      </c>
      <c r="B198" s="4" t="s">
        <v>95</v>
      </c>
      <c r="C198" s="5">
        <f aca="true" t="shared" si="24" ref="C198:D200">C583</f>
        <v>956000</v>
      </c>
      <c r="D198" s="5">
        <f>D583</f>
        <v>677000</v>
      </c>
      <c r="E198" s="5">
        <f>E583</f>
        <v>106607</v>
      </c>
      <c r="F198" s="24">
        <f t="shared" si="14"/>
        <v>0.15746971935007387</v>
      </c>
    </row>
    <row r="199" spans="1:6" ht="12.75">
      <c r="A199" s="7" t="s">
        <v>96</v>
      </c>
      <c r="B199" s="4" t="s">
        <v>97</v>
      </c>
      <c r="C199" s="5">
        <f t="shared" si="24"/>
        <v>5414000</v>
      </c>
      <c r="D199" s="5">
        <f>D584</f>
        <v>3834000</v>
      </c>
      <c r="E199" s="5">
        <f>E584</f>
        <v>604107</v>
      </c>
      <c r="F199" s="24">
        <f t="shared" si="14"/>
        <v>0.1575657276995305</v>
      </c>
    </row>
    <row r="200" spans="1:6" ht="12.75">
      <c r="A200" s="7" t="s">
        <v>295</v>
      </c>
      <c r="B200" s="4" t="s">
        <v>297</v>
      </c>
      <c r="C200" s="5">
        <f t="shared" si="24"/>
        <v>1449000</v>
      </c>
      <c r="D200" s="5">
        <f>D585</f>
        <v>1117000</v>
      </c>
      <c r="E200" s="5">
        <f>E585</f>
        <v>593263</v>
      </c>
      <c r="F200" s="24">
        <f t="shared" si="14"/>
        <v>0.5311217547000895</v>
      </c>
    </row>
    <row r="201" spans="1:6" ht="12.75">
      <c r="A201" s="7" t="s">
        <v>98</v>
      </c>
      <c r="B201" s="4" t="s">
        <v>99</v>
      </c>
      <c r="C201" s="5">
        <f aca="true" t="shared" si="25" ref="C201:E202">C202</f>
        <v>995000</v>
      </c>
      <c r="D201" s="5">
        <f t="shared" si="25"/>
        <v>995000</v>
      </c>
      <c r="E201" s="5">
        <f t="shared" si="25"/>
        <v>217937</v>
      </c>
      <c r="F201" s="24">
        <f t="shared" si="14"/>
        <v>0.2190321608040201</v>
      </c>
    </row>
    <row r="202" spans="1:6" ht="12.75">
      <c r="A202" s="7" t="s">
        <v>100</v>
      </c>
      <c r="B202" s="4" t="s">
        <v>101</v>
      </c>
      <c r="C202" s="5">
        <f t="shared" si="25"/>
        <v>995000</v>
      </c>
      <c r="D202" s="5">
        <f t="shared" si="25"/>
        <v>995000</v>
      </c>
      <c r="E202" s="5">
        <f t="shared" si="25"/>
        <v>217937</v>
      </c>
      <c r="F202" s="24">
        <f aca="true" t="shared" si="26" ref="F202:F265">E202/D202</f>
        <v>0.2190321608040201</v>
      </c>
    </row>
    <row r="203" spans="1:6" ht="12.75">
      <c r="A203" s="7" t="s">
        <v>102</v>
      </c>
      <c r="B203" s="4" t="s">
        <v>103</v>
      </c>
      <c r="C203" s="5">
        <f>C205+C204</f>
        <v>995000</v>
      </c>
      <c r="D203" s="5">
        <f>D205+D204</f>
        <v>995000</v>
      </c>
      <c r="E203" s="5">
        <f>E205+E204</f>
        <v>217937</v>
      </c>
      <c r="F203" s="24">
        <f t="shared" si="26"/>
        <v>0.2190321608040201</v>
      </c>
    </row>
    <row r="204" spans="1:6" ht="12.75">
      <c r="A204" s="7" t="s">
        <v>106</v>
      </c>
      <c r="B204" s="4" t="s">
        <v>107</v>
      </c>
      <c r="C204" s="5">
        <f>C589</f>
        <v>80000</v>
      </c>
      <c r="D204" s="5">
        <f>D589</f>
        <v>80000</v>
      </c>
      <c r="E204" s="5">
        <f>E589</f>
        <v>79296</v>
      </c>
      <c r="F204" s="24">
        <f t="shared" si="26"/>
        <v>0.9912</v>
      </c>
    </row>
    <row r="205" spans="1:6" ht="12.75">
      <c r="A205" s="7" t="s">
        <v>110</v>
      </c>
      <c r="B205" s="4" t="s">
        <v>111</v>
      </c>
      <c r="C205" s="5">
        <f>C590</f>
        <v>915000</v>
      </c>
      <c r="D205" s="5">
        <f>D590</f>
        <v>915000</v>
      </c>
      <c r="E205" s="5">
        <f>E590</f>
        <v>138641</v>
      </c>
      <c r="F205" s="24">
        <f t="shared" si="26"/>
        <v>0.15152021857923498</v>
      </c>
    </row>
    <row r="206" spans="1:6" ht="39">
      <c r="A206" s="7" t="s">
        <v>321</v>
      </c>
      <c r="B206" s="4" t="s">
        <v>322</v>
      </c>
      <c r="C206" s="5">
        <f>C207+C225</f>
        <v>105348000</v>
      </c>
      <c r="D206" s="5">
        <f>D207+D225</f>
        <v>104337000</v>
      </c>
      <c r="E206" s="5">
        <f>E207+E225</f>
        <v>90767524</v>
      </c>
      <c r="F206" s="24">
        <f t="shared" si="26"/>
        <v>0.8699456951992103</v>
      </c>
    </row>
    <row r="207" spans="1:6" ht="12.75">
      <c r="A207" s="7" t="s">
        <v>221</v>
      </c>
      <c r="B207" s="4" t="s">
        <v>222</v>
      </c>
      <c r="C207" s="5">
        <f>C208+C209+C216+C220+C223+C210+C213</f>
        <v>102351000</v>
      </c>
      <c r="D207" s="5">
        <f>D208+D209+D216+D220+D223+D210+D213</f>
        <v>101819000</v>
      </c>
      <c r="E207" s="5">
        <f>E208+E209+E216+E220+E223+E210+E213</f>
        <v>89831240</v>
      </c>
      <c r="F207" s="24">
        <f t="shared" si="26"/>
        <v>0.8822640175212878</v>
      </c>
    </row>
    <row r="208" spans="1:6" ht="12.75">
      <c r="A208" s="7" t="s">
        <v>78</v>
      </c>
      <c r="B208" s="4" t="s">
        <v>79</v>
      </c>
      <c r="C208" s="5">
        <f>C430</f>
        <v>81910000</v>
      </c>
      <c r="D208" s="5">
        <f>D430</f>
        <v>81910000</v>
      </c>
      <c r="E208" s="5">
        <f>E430</f>
        <v>75954465</v>
      </c>
      <c r="F208" s="24">
        <f t="shared" si="26"/>
        <v>0.9272917226223905</v>
      </c>
    </row>
    <row r="209" spans="1:6" ht="26.25">
      <c r="A209" s="7" t="s">
        <v>80</v>
      </c>
      <c r="B209" s="4" t="s">
        <v>81</v>
      </c>
      <c r="C209" s="5">
        <f>C431</f>
        <v>12935000</v>
      </c>
      <c r="D209" s="5">
        <f>D431</f>
        <v>12909000</v>
      </c>
      <c r="E209" s="5">
        <f>E431</f>
        <v>10467646</v>
      </c>
      <c r="F209" s="24">
        <f t="shared" si="26"/>
        <v>0.8108796963358897</v>
      </c>
    </row>
    <row r="210" spans="1:6" ht="26.25">
      <c r="A210" s="7" t="s">
        <v>232</v>
      </c>
      <c r="B210" s="4" t="s">
        <v>233</v>
      </c>
      <c r="C210" s="5">
        <f aca="true" t="shared" si="27" ref="C210:E211">C211</f>
        <v>216000</v>
      </c>
      <c r="D210" s="5">
        <f t="shared" si="27"/>
        <v>216000</v>
      </c>
      <c r="E210" s="5">
        <f t="shared" si="27"/>
        <v>0</v>
      </c>
      <c r="F210" s="24">
        <f t="shared" si="26"/>
        <v>0</v>
      </c>
    </row>
    <row r="211" spans="1:6" ht="52.5">
      <c r="A211" s="7" t="s">
        <v>234</v>
      </c>
      <c r="B211" s="4" t="s">
        <v>235</v>
      </c>
      <c r="C211" s="5">
        <f t="shared" si="27"/>
        <v>216000</v>
      </c>
      <c r="D211" s="5">
        <f t="shared" si="27"/>
        <v>216000</v>
      </c>
      <c r="E211" s="5">
        <f t="shared" si="27"/>
        <v>0</v>
      </c>
      <c r="F211" s="24">
        <f t="shared" si="26"/>
        <v>0</v>
      </c>
    </row>
    <row r="212" spans="1:6" ht="12.75">
      <c r="A212" s="7" t="s">
        <v>236</v>
      </c>
      <c r="B212" s="4" t="s">
        <v>237</v>
      </c>
      <c r="C212" s="5">
        <f>C434</f>
        <v>216000</v>
      </c>
      <c r="D212" s="5">
        <f>D434</f>
        <v>216000</v>
      </c>
      <c r="E212" s="5">
        <f>E434</f>
        <v>0</v>
      </c>
      <c r="F212" s="24">
        <f t="shared" si="26"/>
        <v>0</v>
      </c>
    </row>
    <row r="213" spans="1:6" ht="12.75">
      <c r="A213" s="7" t="s">
        <v>242</v>
      </c>
      <c r="B213" s="4" t="s">
        <v>243</v>
      </c>
      <c r="C213" s="5">
        <f aca="true" t="shared" si="28" ref="C213:E214">C214</f>
        <v>0</v>
      </c>
      <c r="D213" s="5">
        <f t="shared" si="28"/>
        <v>0</v>
      </c>
      <c r="E213" s="5">
        <f t="shared" si="28"/>
        <v>0</v>
      </c>
      <c r="F213" s="24"/>
    </row>
    <row r="214" spans="1:6" ht="12.75">
      <c r="A214" s="7" t="s">
        <v>244</v>
      </c>
      <c r="B214" s="4" t="s">
        <v>245</v>
      </c>
      <c r="C214" s="5">
        <f t="shared" si="28"/>
        <v>0</v>
      </c>
      <c r="D214" s="5">
        <f t="shared" si="28"/>
        <v>0</v>
      </c>
      <c r="E214" s="5">
        <f t="shared" si="28"/>
        <v>0</v>
      </c>
      <c r="F214" s="24"/>
    </row>
    <row r="215" spans="1:6" ht="39">
      <c r="A215" s="7" t="s">
        <v>426</v>
      </c>
      <c r="B215" s="4" t="s">
        <v>427</v>
      </c>
      <c r="C215" s="5">
        <f>C437</f>
        <v>0</v>
      </c>
      <c r="D215" s="5">
        <f>D437</f>
        <v>0</v>
      </c>
      <c r="E215" s="5">
        <f>E437</f>
        <v>0</v>
      </c>
      <c r="F215" s="24"/>
    </row>
    <row r="216" spans="1:6" ht="12.75">
      <c r="A216" s="7" t="s">
        <v>248</v>
      </c>
      <c r="B216" s="4" t="s">
        <v>249</v>
      </c>
      <c r="C216" s="5">
        <f>C217</f>
        <v>5648000</v>
      </c>
      <c r="D216" s="5">
        <f>D217</f>
        <v>5142000</v>
      </c>
      <c r="E216" s="5">
        <f>E217</f>
        <v>3792548</v>
      </c>
      <c r="F216" s="24">
        <f t="shared" si="26"/>
        <v>0.737562816024893</v>
      </c>
    </row>
    <row r="217" spans="1:6" ht="12.75">
      <c r="A217" s="7" t="s">
        <v>250</v>
      </c>
      <c r="B217" s="4" t="s">
        <v>251</v>
      </c>
      <c r="C217" s="5">
        <f>C218+C219</f>
        <v>5648000</v>
      </c>
      <c r="D217" s="5">
        <f>D218+D219</f>
        <v>5142000</v>
      </c>
      <c r="E217" s="5">
        <f>E218+E219</f>
        <v>3792548</v>
      </c>
      <c r="F217" s="24">
        <f t="shared" si="26"/>
        <v>0.737562816024893</v>
      </c>
    </row>
    <row r="218" spans="1:6" ht="12.75">
      <c r="A218" s="7" t="s">
        <v>252</v>
      </c>
      <c r="B218" s="4" t="s">
        <v>253</v>
      </c>
      <c r="C218" s="5">
        <f>C440</f>
        <v>3740000</v>
      </c>
      <c r="D218" s="5">
        <f>D440</f>
        <v>3721000</v>
      </c>
      <c r="E218" s="5">
        <f>E440</f>
        <v>3358305</v>
      </c>
      <c r="F218" s="24">
        <f t="shared" si="26"/>
        <v>0.9025275463585057</v>
      </c>
    </row>
    <row r="219" spans="1:6" ht="12.75">
      <c r="A219" s="7" t="s">
        <v>254</v>
      </c>
      <c r="B219" s="4" t="s">
        <v>255</v>
      </c>
      <c r="C219" s="5">
        <f>C441</f>
        <v>1908000</v>
      </c>
      <c r="D219" s="5">
        <f>D441</f>
        <v>1421000</v>
      </c>
      <c r="E219" s="5">
        <f>E441</f>
        <v>434243</v>
      </c>
      <c r="F219" s="24">
        <f t="shared" si="26"/>
        <v>0.30558972554539054</v>
      </c>
    </row>
    <row r="220" spans="1:6" ht="39">
      <c r="A220" s="7" t="s">
        <v>82</v>
      </c>
      <c r="B220" s="4" t="s">
        <v>83</v>
      </c>
      <c r="C220" s="5">
        <f>C221+C222</f>
        <v>1642000</v>
      </c>
      <c r="D220" s="5">
        <f>D221+D222</f>
        <v>1642000</v>
      </c>
      <c r="E220" s="5">
        <f>E221+E222</f>
        <v>1150676</v>
      </c>
      <c r="F220" s="24">
        <f t="shared" si="26"/>
        <v>0.7007771010962242</v>
      </c>
    </row>
    <row r="221" spans="1:6" ht="12.75">
      <c r="A221" s="7" t="s">
        <v>256</v>
      </c>
      <c r="B221" s="4" t="s">
        <v>257</v>
      </c>
      <c r="C221" s="5">
        <f>C443</f>
        <v>800000</v>
      </c>
      <c r="D221" s="5">
        <f>D443</f>
        <v>800000</v>
      </c>
      <c r="E221" s="5">
        <f>E443</f>
        <v>392250</v>
      </c>
      <c r="F221" s="24">
        <f t="shared" si="26"/>
        <v>0.4903125</v>
      </c>
    </row>
    <row r="222" spans="1:6" ht="12.75">
      <c r="A222" s="7" t="s">
        <v>86</v>
      </c>
      <c r="B222" s="4" t="s">
        <v>87</v>
      </c>
      <c r="C222" s="5">
        <f>C444</f>
        <v>842000</v>
      </c>
      <c r="D222" s="5">
        <f>D444</f>
        <v>842000</v>
      </c>
      <c r="E222" s="5">
        <f>E444</f>
        <v>758426</v>
      </c>
      <c r="F222" s="24">
        <f t="shared" si="26"/>
        <v>0.9007434679334917</v>
      </c>
    </row>
    <row r="223" spans="1:6" ht="27">
      <c r="A223" s="7" t="s">
        <v>374</v>
      </c>
      <c r="B223" s="4" t="s">
        <v>376</v>
      </c>
      <c r="C223" s="5">
        <f>C224</f>
        <v>0</v>
      </c>
      <c r="D223" s="5">
        <f>D224</f>
        <v>0</v>
      </c>
      <c r="E223" s="5">
        <f>E224</f>
        <v>-1534095</v>
      </c>
      <c r="F223" s="24"/>
    </row>
    <row r="224" spans="1:6" ht="14.25">
      <c r="A224" s="7" t="s">
        <v>375</v>
      </c>
      <c r="B224" s="21">
        <v>8501</v>
      </c>
      <c r="C224" s="5">
        <f>C446</f>
        <v>0</v>
      </c>
      <c r="D224" s="5">
        <f>D446</f>
        <v>0</v>
      </c>
      <c r="E224" s="5">
        <f>E446</f>
        <v>-1534095</v>
      </c>
      <c r="F224" s="24"/>
    </row>
    <row r="225" spans="1:6" ht="12.75">
      <c r="A225" s="7" t="s">
        <v>274</v>
      </c>
      <c r="B225" s="4" t="s">
        <v>89</v>
      </c>
      <c r="C225" s="5">
        <f>C226+C230</f>
        <v>2997000</v>
      </c>
      <c r="D225" s="5">
        <f>D226+D230</f>
        <v>2518000</v>
      </c>
      <c r="E225" s="5">
        <f>E226+E230</f>
        <v>936284</v>
      </c>
      <c r="F225" s="24">
        <f t="shared" si="26"/>
        <v>0.37183637807783954</v>
      </c>
    </row>
    <row r="226" spans="1:6" ht="39">
      <c r="A226" s="7" t="s">
        <v>90</v>
      </c>
      <c r="B226" s="4" t="s">
        <v>91</v>
      </c>
      <c r="C226" s="5">
        <f>C227</f>
        <v>2084000</v>
      </c>
      <c r="D226" s="5">
        <f>D227</f>
        <v>1608000</v>
      </c>
      <c r="E226" s="5">
        <f>E227</f>
        <v>745513</v>
      </c>
      <c r="F226" s="24">
        <f t="shared" si="26"/>
        <v>0.4636274875621891</v>
      </c>
    </row>
    <row r="227" spans="1:6" ht="12.75">
      <c r="A227" s="7" t="s">
        <v>298</v>
      </c>
      <c r="B227" s="4" t="s">
        <v>299</v>
      </c>
      <c r="C227" s="5">
        <f>C228+C229</f>
        <v>2084000</v>
      </c>
      <c r="D227" s="5">
        <f>D228+D229</f>
        <v>1608000</v>
      </c>
      <c r="E227" s="5">
        <f>E228+E229</f>
        <v>745513</v>
      </c>
      <c r="F227" s="24">
        <f t="shared" si="26"/>
        <v>0.4636274875621891</v>
      </c>
    </row>
    <row r="228" spans="1:6" ht="12.75">
      <c r="A228" s="7" t="s">
        <v>94</v>
      </c>
      <c r="B228" s="4" t="s">
        <v>300</v>
      </c>
      <c r="C228" s="5">
        <f>C595</f>
        <v>325000</v>
      </c>
      <c r="D228" s="5">
        <f>D595</f>
        <v>251000</v>
      </c>
      <c r="E228" s="5">
        <f>E595</f>
        <v>116000</v>
      </c>
      <c r="F228" s="24">
        <f t="shared" si="26"/>
        <v>0.46215139442231074</v>
      </c>
    </row>
    <row r="229" spans="1:6" ht="12.75">
      <c r="A229" s="7" t="s">
        <v>96</v>
      </c>
      <c r="B229" s="4" t="s">
        <v>301</v>
      </c>
      <c r="C229" s="5">
        <f>C596</f>
        <v>1759000</v>
      </c>
      <c r="D229" s="5">
        <f>D596</f>
        <v>1357000</v>
      </c>
      <c r="E229" s="5">
        <f>E596</f>
        <v>629513</v>
      </c>
      <c r="F229" s="24">
        <f t="shared" si="26"/>
        <v>0.463900515843773</v>
      </c>
    </row>
    <row r="230" spans="1:6" ht="12.75">
      <c r="A230" s="7" t="s">
        <v>98</v>
      </c>
      <c r="B230" s="4" t="s">
        <v>99</v>
      </c>
      <c r="C230" s="5">
        <f aca="true" t="shared" si="29" ref="C230:E231">C231</f>
        <v>913000</v>
      </c>
      <c r="D230" s="5">
        <f t="shared" si="29"/>
        <v>910000</v>
      </c>
      <c r="E230" s="5">
        <f t="shared" si="29"/>
        <v>190771</v>
      </c>
      <c r="F230" s="24">
        <f t="shared" si="26"/>
        <v>0.20963846153846155</v>
      </c>
    </row>
    <row r="231" spans="1:6" ht="12.75">
      <c r="A231" s="7" t="s">
        <v>100</v>
      </c>
      <c r="B231" s="4" t="s">
        <v>101</v>
      </c>
      <c r="C231" s="5">
        <f t="shared" si="29"/>
        <v>913000</v>
      </c>
      <c r="D231" s="5">
        <f t="shared" si="29"/>
        <v>910000</v>
      </c>
      <c r="E231" s="5">
        <f t="shared" si="29"/>
        <v>190771</v>
      </c>
      <c r="F231" s="24">
        <f t="shared" si="26"/>
        <v>0.20963846153846155</v>
      </c>
    </row>
    <row r="232" spans="1:6" ht="12.75">
      <c r="A232" s="7" t="s">
        <v>102</v>
      </c>
      <c r="B232" s="4" t="s">
        <v>103</v>
      </c>
      <c r="C232" s="5">
        <f>C233+C234+C235+C236</f>
        <v>913000</v>
      </c>
      <c r="D232" s="5">
        <f>D233+D234+D235+D236</f>
        <v>910000</v>
      </c>
      <c r="E232" s="5">
        <f>E233+E234+E235+E236</f>
        <v>190771</v>
      </c>
      <c r="F232" s="24">
        <f t="shared" si="26"/>
        <v>0.20963846153846155</v>
      </c>
    </row>
    <row r="233" spans="1:6" ht="12.75">
      <c r="A233" s="7" t="s">
        <v>104</v>
      </c>
      <c r="B233" s="4" t="s">
        <v>105</v>
      </c>
      <c r="C233" s="5">
        <f>C600</f>
        <v>236000</v>
      </c>
      <c r="D233" s="5">
        <f>D600</f>
        <v>233000</v>
      </c>
      <c r="E233" s="5">
        <f>E600</f>
        <v>129858</v>
      </c>
      <c r="F233" s="24">
        <f t="shared" si="26"/>
        <v>0.5573304721030042</v>
      </c>
    </row>
    <row r="234" spans="1:6" ht="12.75">
      <c r="A234" s="7" t="s">
        <v>106</v>
      </c>
      <c r="B234" s="4" t="s">
        <v>107</v>
      </c>
      <c r="C234" s="5">
        <f>C601</f>
        <v>602500</v>
      </c>
      <c r="D234" s="5">
        <f>D601</f>
        <v>602500</v>
      </c>
      <c r="E234" s="5">
        <f>E601</f>
        <v>30920</v>
      </c>
      <c r="F234" s="24">
        <f t="shared" si="26"/>
        <v>0.0513195020746888</v>
      </c>
    </row>
    <row r="235" spans="1:6" ht="12.75">
      <c r="A235" s="7" t="s">
        <v>108</v>
      </c>
      <c r="B235" s="4" t="s">
        <v>109</v>
      </c>
      <c r="C235" s="5">
        <f>C602</f>
        <v>74500</v>
      </c>
      <c r="D235" s="5">
        <f>D602</f>
        <v>74500</v>
      </c>
      <c r="E235" s="5">
        <f>E602</f>
        <v>29993</v>
      </c>
      <c r="F235" s="24">
        <f t="shared" si="26"/>
        <v>0.40259060402684566</v>
      </c>
    </row>
    <row r="236" spans="1:6" ht="12.75">
      <c r="A236" s="7" t="s">
        <v>110</v>
      </c>
      <c r="B236" s="4" t="s">
        <v>111</v>
      </c>
      <c r="C236" s="5">
        <f>C603</f>
        <v>0</v>
      </c>
      <c r="D236" s="5">
        <f>D603</f>
        <v>0</v>
      </c>
      <c r="E236" s="5">
        <f>E603</f>
        <v>0</v>
      </c>
      <c r="F236" s="24"/>
    </row>
    <row r="237" spans="1:6" ht="26.25">
      <c r="A237" s="7" t="s">
        <v>323</v>
      </c>
      <c r="B237" s="4" t="s">
        <v>324</v>
      </c>
      <c r="C237" s="5">
        <f>C238+C243</f>
        <v>60892000</v>
      </c>
      <c r="D237" s="5">
        <f>D238+D243</f>
        <v>11168000</v>
      </c>
      <c r="E237" s="5">
        <f>E238+E243</f>
        <v>7755471</v>
      </c>
      <c r="F237" s="24">
        <f t="shared" si="26"/>
        <v>0.694436873209169</v>
      </c>
    </row>
    <row r="238" spans="1:6" ht="26.25">
      <c r="A238" s="7" t="s">
        <v>325</v>
      </c>
      <c r="B238" s="4" t="s">
        <v>326</v>
      </c>
      <c r="C238" s="5">
        <f aca="true" t="shared" si="30" ref="C238:E241">C239</f>
        <v>779000</v>
      </c>
      <c r="D238" s="5">
        <f t="shared" si="30"/>
        <v>779000</v>
      </c>
      <c r="E238" s="5">
        <f t="shared" si="30"/>
        <v>36497</v>
      </c>
      <c r="F238" s="24">
        <f t="shared" si="26"/>
        <v>0.04685109114249037</v>
      </c>
    </row>
    <row r="239" spans="1:6" ht="12.75">
      <c r="A239" s="7" t="s">
        <v>274</v>
      </c>
      <c r="B239" s="4" t="s">
        <v>89</v>
      </c>
      <c r="C239" s="5">
        <f t="shared" si="30"/>
        <v>779000</v>
      </c>
      <c r="D239" s="5">
        <f t="shared" si="30"/>
        <v>779000</v>
      </c>
      <c r="E239" s="5">
        <f t="shared" si="30"/>
        <v>36497</v>
      </c>
      <c r="F239" s="24">
        <f t="shared" si="26"/>
        <v>0.04685109114249037</v>
      </c>
    </row>
    <row r="240" spans="1:6" ht="12.75">
      <c r="A240" s="7" t="s">
        <v>283</v>
      </c>
      <c r="B240" s="4" t="s">
        <v>284</v>
      </c>
      <c r="C240" s="5">
        <f t="shared" si="30"/>
        <v>779000</v>
      </c>
      <c r="D240" s="5">
        <f t="shared" si="30"/>
        <v>779000</v>
      </c>
      <c r="E240" s="5">
        <f t="shared" si="30"/>
        <v>36497</v>
      </c>
      <c r="F240" s="24">
        <f t="shared" si="26"/>
        <v>0.04685109114249037</v>
      </c>
    </row>
    <row r="241" spans="1:6" ht="39">
      <c r="A241" s="7" t="s">
        <v>285</v>
      </c>
      <c r="B241" s="4" t="s">
        <v>286</v>
      </c>
      <c r="C241" s="5">
        <f t="shared" si="30"/>
        <v>779000</v>
      </c>
      <c r="D241" s="5">
        <f t="shared" si="30"/>
        <v>779000</v>
      </c>
      <c r="E241" s="5">
        <f t="shared" si="30"/>
        <v>36497</v>
      </c>
      <c r="F241" s="24">
        <f t="shared" si="26"/>
        <v>0.04685109114249037</v>
      </c>
    </row>
    <row r="242" spans="1:6" ht="12.75">
      <c r="A242" s="7" t="s">
        <v>287</v>
      </c>
      <c r="B242" s="4" t="s">
        <v>288</v>
      </c>
      <c r="C242" s="5">
        <f>C609</f>
        <v>779000</v>
      </c>
      <c r="D242" s="5">
        <f>D609</f>
        <v>779000</v>
      </c>
      <c r="E242" s="5">
        <f>E609</f>
        <v>36497</v>
      </c>
      <c r="F242" s="24">
        <f t="shared" si="26"/>
        <v>0.04685109114249037</v>
      </c>
    </row>
    <row r="243" spans="1:6" ht="12.75">
      <c r="A243" s="7" t="s">
        <v>327</v>
      </c>
      <c r="B243" s="4" t="s">
        <v>328</v>
      </c>
      <c r="C243" s="5">
        <f>C244+C252</f>
        <v>60113000</v>
      </c>
      <c r="D243" s="5">
        <f>D244+D252</f>
        <v>10389000</v>
      </c>
      <c r="E243" s="5">
        <f>E244+E252</f>
        <v>7718974</v>
      </c>
      <c r="F243" s="24">
        <f t="shared" si="26"/>
        <v>0.742994898450284</v>
      </c>
    </row>
    <row r="244" spans="1:6" ht="12.75">
      <c r="A244" s="7" t="s">
        <v>221</v>
      </c>
      <c r="B244" s="4" t="s">
        <v>222</v>
      </c>
      <c r="C244" s="5">
        <f>C245+C246+C250</f>
        <v>60113000</v>
      </c>
      <c r="D244" s="5">
        <f>D245+D246+D250</f>
        <v>10389000</v>
      </c>
      <c r="E244" s="5">
        <f>E245+E246+E250</f>
        <v>7723474</v>
      </c>
      <c r="F244" s="24">
        <f t="shared" si="26"/>
        <v>0.7434280488978727</v>
      </c>
    </row>
    <row r="245" spans="1:6" ht="26.25">
      <c r="A245" s="7" t="s">
        <v>80</v>
      </c>
      <c r="B245" s="4" t="s">
        <v>81</v>
      </c>
      <c r="C245" s="5">
        <f>C450</f>
        <v>60113000</v>
      </c>
      <c r="D245" s="5">
        <f>D450</f>
        <v>10389000</v>
      </c>
      <c r="E245" s="5">
        <f>E450</f>
        <v>7893473</v>
      </c>
      <c r="F245" s="24">
        <f t="shared" si="26"/>
        <v>0.7597914139955723</v>
      </c>
    </row>
    <row r="246" spans="1:6" ht="12.75">
      <c r="A246" s="7" t="s">
        <v>262</v>
      </c>
      <c r="B246" s="4" t="s">
        <v>263</v>
      </c>
      <c r="C246" s="5">
        <f aca="true" t="shared" si="31" ref="C246:E248">C247</f>
        <v>0</v>
      </c>
      <c r="D246" s="5">
        <f t="shared" si="31"/>
        <v>0</v>
      </c>
      <c r="E246" s="5">
        <f t="shared" si="31"/>
        <v>0</v>
      </c>
      <c r="F246" s="24"/>
    </row>
    <row r="247" spans="1:6" ht="12.75">
      <c r="A247" s="7" t="s">
        <v>264</v>
      </c>
      <c r="B247" s="4" t="s">
        <v>265</v>
      </c>
      <c r="C247" s="5">
        <f t="shared" si="31"/>
        <v>0</v>
      </c>
      <c r="D247" s="5">
        <f t="shared" si="31"/>
        <v>0</v>
      </c>
      <c r="E247" s="5">
        <f t="shared" si="31"/>
        <v>0</v>
      </c>
      <c r="F247" s="24"/>
    </row>
    <row r="248" spans="1:6" ht="12.75">
      <c r="A248" s="7" t="s">
        <v>270</v>
      </c>
      <c r="B248" s="4" t="s">
        <v>271</v>
      </c>
      <c r="C248" s="5">
        <f t="shared" si="31"/>
        <v>0</v>
      </c>
      <c r="D248" s="5">
        <f t="shared" si="31"/>
        <v>0</v>
      </c>
      <c r="E248" s="5">
        <f t="shared" si="31"/>
        <v>0</v>
      </c>
      <c r="F248" s="24"/>
    </row>
    <row r="249" spans="1:6" ht="12.75">
      <c r="A249" s="7" t="s">
        <v>272</v>
      </c>
      <c r="B249" s="4" t="s">
        <v>273</v>
      </c>
      <c r="C249" s="5">
        <f>C454</f>
        <v>0</v>
      </c>
      <c r="D249" s="5">
        <f>D454</f>
        <v>0</v>
      </c>
      <c r="E249" s="5">
        <f>E454</f>
        <v>0</v>
      </c>
      <c r="F249" s="24"/>
    </row>
    <row r="250" spans="1:6" ht="27">
      <c r="A250" s="7" t="s">
        <v>374</v>
      </c>
      <c r="B250" s="4" t="s">
        <v>376</v>
      </c>
      <c r="C250" s="5">
        <f>C251</f>
        <v>0</v>
      </c>
      <c r="D250" s="5">
        <f>D251</f>
        <v>0</v>
      </c>
      <c r="E250" s="5">
        <f>E251</f>
        <v>-169999</v>
      </c>
      <c r="F250" s="24"/>
    </row>
    <row r="251" spans="1:6" ht="14.25">
      <c r="A251" s="7" t="s">
        <v>375</v>
      </c>
      <c r="B251" s="21">
        <v>8501</v>
      </c>
      <c r="C251" s="5">
        <f>C456</f>
        <v>0</v>
      </c>
      <c r="D251" s="5">
        <f>D456</f>
        <v>0</v>
      </c>
      <c r="E251" s="5">
        <f>E456</f>
        <v>-169999</v>
      </c>
      <c r="F251" s="24"/>
    </row>
    <row r="252" spans="1:6" ht="12.75">
      <c r="A252" s="7" t="s">
        <v>274</v>
      </c>
      <c r="B252" s="4" t="s">
        <v>89</v>
      </c>
      <c r="C252" s="5">
        <f>C253+C256+C260</f>
        <v>0</v>
      </c>
      <c r="D252" s="5">
        <f>D253+D256+D260</f>
        <v>0</v>
      </c>
      <c r="E252" s="5">
        <f>E253+E256+E260</f>
        <v>-4500</v>
      </c>
      <c r="F252" s="24"/>
    </row>
    <row r="253" spans="1:6" ht="39">
      <c r="A253" s="7" t="s">
        <v>291</v>
      </c>
      <c r="B253" s="4" t="s">
        <v>292</v>
      </c>
      <c r="C253" s="5">
        <f aca="true" t="shared" si="32" ref="C253:E254">C254</f>
        <v>0</v>
      </c>
      <c r="D253" s="5">
        <f t="shared" si="32"/>
        <v>0</v>
      </c>
      <c r="E253" s="5">
        <f t="shared" si="32"/>
        <v>0</v>
      </c>
      <c r="F253" s="24"/>
    </row>
    <row r="254" spans="1:6" ht="26.25">
      <c r="A254" s="7" t="s">
        <v>293</v>
      </c>
      <c r="B254" s="4" t="s">
        <v>294</v>
      </c>
      <c r="C254" s="5">
        <f t="shared" si="32"/>
        <v>0</v>
      </c>
      <c r="D254" s="5">
        <f t="shared" si="32"/>
        <v>0</v>
      </c>
      <c r="E254" s="5">
        <f t="shared" si="32"/>
        <v>0</v>
      </c>
      <c r="F254" s="24"/>
    </row>
    <row r="255" spans="1:6" ht="12.75">
      <c r="A255" s="7" t="s">
        <v>295</v>
      </c>
      <c r="B255" s="4" t="s">
        <v>296</v>
      </c>
      <c r="C255" s="5">
        <f>C614</f>
        <v>0</v>
      </c>
      <c r="D255" s="5">
        <f>D614</f>
        <v>0</v>
      </c>
      <c r="E255" s="5">
        <f>E614</f>
        <v>0</v>
      </c>
      <c r="F255" s="24"/>
    </row>
    <row r="256" spans="1:6" ht="12.75">
      <c r="A256" s="7" t="s">
        <v>98</v>
      </c>
      <c r="B256" s="4" t="s">
        <v>99</v>
      </c>
      <c r="C256" s="5">
        <f aca="true" t="shared" si="33" ref="C256:E258">C257</f>
        <v>0</v>
      </c>
      <c r="D256" s="5">
        <f t="shared" si="33"/>
        <v>0</v>
      </c>
      <c r="E256" s="5">
        <f t="shared" si="33"/>
        <v>0</v>
      </c>
      <c r="F256" s="24"/>
    </row>
    <row r="257" spans="1:6" ht="12.75">
      <c r="A257" s="7" t="s">
        <v>100</v>
      </c>
      <c r="B257" s="4" t="s">
        <v>101</v>
      </c>
      <c r="C257" s="5">
        <f t="shared" si="33"/>
        <v>0</v>
      </c>
      <c r="D257" s="5">
        <f t="shared" si="33"/>
        <v>0</v>
      </c>
      <c r="E257" s="5">
        <f t="shared" si="33"/>
        <v>0</v>
      </c>
      <c r="F257" s="24"/>
    </row>
    <row r="258" spans="1:6" ht="12.75">
      <c r="A258" s="7" t="s">
        <v>102</v>
      </c>
      <c r="B258" s="4" t="s">
        <v>103</v>
      </c>
      <c r="C258" s="5">
        <f t="shared" si="33"/>
        <v>0</v>
      </c>
      <c r="D258" s="5">
        <f t="shared" si="33"/>
        <v>0</v>
      </c>
      <c r="E258" s="5">
        <f t="shared" si="33"/>
        <v>0</v>
      </c>
      <c r="F258" s="24"/>
    </row>
    <row r="259" spans="1:6" ht="12.75">
      <c r="A259" s="7" t="s">
        <v>110</v>
      </c>
      <c r="B259" s="4" t="s">
        <v>111</v>
      </c>
      <c r="C259" s="5">
        <f>C618</f>
        <v>0</v>
      </c>
      <c r="D259" s="5">
        <f>D618</f>
        <v>0</v>
      </c>
      <c r="E259" s="5">
        <f>E618</f>
        <v>0</v>
      </c>
      <c r="F259" s="24"/>
    </row>
    <row r="260" spans="1:6" ht="27">
      <c r="A260" s="7" t="s">
        <v>374</v>
      </c>
      <c r="B260" s="4" t="s">
        <v>376</v>
      </c>
      <c r="C260" s="5">
        <f>C261</f>
        <v>0</v>
      </c>
      <c r="D260" s="5">
        <f>D261</f>
        <v>0</v>
      </c>
      <c r="E260" s="5">
        <f>E261</f>
        <v>-4500</v>
      </c>
      <c r="F260" s="24"/>
    </row>
    <row r="261" spans="1:6" ht="27">
      <c r="A261" s="7" t="s">
        <v>383</v>
      </c>
      <c r="B261" s="21">
        <v>8501</v>
      </c>
      <c r="C261" s="5">
        <f>C620</f>
        <v>0</v>
      </c>
      <c r="D261" s="5">
        <f>D620</f>
        <v>0</v>
      </c>
      <c r="E261" s="5">
        <f>E620</f>
        <v>-4500</v>
      </c>
      <c r="F261" s="24"/>
    </row>
    <row r="262" spans="1:6" ht="26.25">
      <c r="A262" s="7" t="s">
        <v>329</v>
      </c>
      <c r="B262" s="4" t="s">
        <v>330</v>
      </c>
      <c r="C262" s="5">
        <f>C263+C266+C299</f>
        <v>210741000</v>
      </c>
      <c r="D262" s="5">
        <f>D263+D266+D299</f>
        <v>174710000</v>
      </c>
      <c r="E262" s="5">
        <f>E263+E266+E299</f>
        <v>83779707</v>
      </c>
      <c r="F262" s="24">
        <f t="shared" si="26"/>
        <v>0.4795358422528762</v>
      </c>
    </row>
    <row r="263" spans="1:6" ht="26.25">
      <c r="A263" s="7" t="s">
        <v>331</v>
      </c>
      <c r="B263" s="4" t="s">
        <v>332</v>
      </c>
      <c r="C263" s="5">
        <f aca="true" t="shared" si="34" ref="C263:E264">C264</f>
        <v>205000</v>
      </c>
      <c r="D263" s="5">
        <f t="shared" si="34"/>
        <v>205000</v>
      </c>
      <c r="E263" s="5">
        <f t="shared" si="34"/>
        <v>0</v>
      </c>
      <c r="F263" s="24">
        <f t="shared" si="26"/>
        <v>0</v>
      </c>
    </row>
    <row r="264" spans="1:6" ht="12.75">
      <c r="A264" s="7" t="s">
        <v>221</v>
      </c>
      <c r="B264" s="4" t="s">
        <v>222</v>
      </c>
      <c r="C264" s="5">
        <f t="shared" si="34"/>
        <v>205000</v>
      </c>
      <c r="D264" s="5">
        <f t="shared" si="34"/>
        <v>205000</v>
      </c>
      <c r="E264" s="5">
        <f t="shared" si="34"/>
        <v>0</v>
      </c>
      <c r="F264" s="24">
        <f t="shared" si="26"/>
        <v>0</v>
      </c>
    </row>
    <row r="265" spans="1:6" ht="26.25">
      <c r="A265" s="7" t="s">
        <v>80</v>
      </c>
      <c r="B265" s="4" t="s">
        <v>81</v>
      </c>
      <c r="C265" s="5">
        <f>C460</f>
        <v>205000</v>
      </c>
      <c r="D265" s="5">
        <f>D460</f>
        <v>205000</v>
      </c>
      <c r="E265" s="5">
        <f>E460</f>
        <v>0</v>
      </c>
      <c r="F265" s="24">
        <f t="shared" si="26"/>
        <v>0</v>
      </c>
    </row>
    <row r="266" spans="1:6" ht="12.75">
      <c r="A266" s="7" t="s">
        <v>333</v>
      </c>
      <c r="B266" s="4" t="s">
        <v>334</v>
      </c>
      <c r="C266" s="5">
        <f>C267+C281</f>
        <v>200953000</v>
      </c>
      <c r="D266" s="5">
        <f>D267+D281</f>
        <v>167758000</v>
      </c>
      <c r="E266" s="5">
        <f>E267+E281</f>
        <v>79474039</v>
      </c>
      <c r="F266" s="24">
        <f aca="true" t="shared" si="35" ref="F266:F329">E266/D266</f>
        <v>0.47374217026907806</v>
      </c>
    </row>
    <row r="267" spans="1:6" ht="12.75">
      <c r="A267" s="7" t="s">
        <v>221</v>
      </c>
      <c r="B267" s="4" t="s">
        <v>222</v>
      </c>
      <c r="C267" s="5">
        <f>C268+C269+C273+C279</f>
        <v>52211000</v>
      </c>
      <c r="D267" s="5">
        <f>D268+D269+D273+D279</f>
        <v>46096000</v>
      </c>
      <c r="E267" s="5">
        <f>E268+E269+E273+E279</f>
        <v>24471322</v>
      </c>
      <c r="F267" s="24">
        <f t="shared" si="35"/>
        <v>0.5308773429364804</v>
      </c>
    </row>
    <row r="268" spans="1:6" ht="26.25">
      <c r="A268" s="7" t="s">
        <v>80</v>
      </c>
      <c r="B268" s="4" t="s">
        <v>81</v>
      </c>
      <c r="C268" s="5">
        <f>C463</f>
        <v>36635000</v>
      </c>
      <c r="D268" s="5">
        <f>D463</f>
        <v>35385000</v>
      </c>
      <c r="E268" s="5">
        <f>E463</f>
        <v>15548283</v>
      </c>
      <c r="F268" s="24">
        <f t="shared" si="35"/>
        <v>0.4394032217041119</v>
      </c>
    </row>
    <row r="269" spans="1:6" ht="12.75">
      <c r="A269" s="7" t="s">
        <v>242</v>
      </c>
      <c r="B269" s="4" t="s">
        <v>243</v>
      </c>
      <c r="C269" s="5">
        <f>C270</f>
        <v>11096000</v>
      </c>
      <c r="D269" s="5">
        <f>D270</f>
        <v>8471000</v>
      </c>
      <c r="E269" s="5">
        <f>E270</f>
        <v>6925163</v>
      </c>
      <c r="F269" s="24">
        <f t="shared" si="35"/>
        <v>0.8175142250029512</v>
      </c>
    </row>
    <row r="270" spans="1:6" ht="12.75">
      <c r="A270" s="7" t="s">
        <v>244</v>
      </c>
      <c r="B270" s="4" t="s">
        <v>245</v>
      </c>
      <c r="C270" s="5">
        <f>C271+C272</f>
        <v>11096000</v>
      </c>
      <c r="D270" s="5">
        <f>D271+D272</f>
        <v>8471000</v>
      </c>
      <c r="E270" s="5">
        <f>E271+E272</f>
        <v>6925163</v>
      </c>
      <c r="F270" s="24">
        <f t="shared" si="35"/>
        <v>0.8175142250029512</v>
      </c>
    </row>
    <row r="271" spans="1:6" ht="12.75">
      <c r="A271" s="7" t="s">
        <v>246</v>
      </c>
      <c r="B271" s="4" t="s">
        <v>247</v>
      </c>
      <c r="C271" s="5">
        <f>C466</f>
        <v>9096000</v>
      </c>
      <c r="D271" s="5">
        <f>D466</f>
        <v>7471000</v>
      </c>
      <c r="E271" s="5">
        <f>E466</f>
        <v>6925163</v>
      </c>
      <c r="F271" s="24">
        <f t="shared" si="35"/>
        <v>0.9269392316958908</v>
      </c>
    </row>
    <row r="272" spans="1:6" ht="12.75">
      <c r="A272" s="7" t="s">
        <v>447</v>
      </c>
      <c r="B272" s="4" t="s">
        <v>448</v>
      </c>
      <c r="C272" s="5">
        <f>C467</f>
        <v>2000000</v>
      </c>
      <c r="D272" s="5">
        <f>D467</f>
        <v>1000000</v>
      </c>
      <c r="E272" s="5">
        <f>E467</f>
        <v>0</v>
      </c>
      <c r="F272" s="24">
        <f t="shared" si="35"/>
        <v>0</v>
      </c>
    </row>
    <row r="273" spans="1:6" ht="12.75">
      <c r="A273" s="7" t="s">
        <v>262</v>
      </c>
      <c r="B273" s="4" t="s">
        <v>263</v>
      </c>
      <c r="C273" s="5">
        <f>C274</f>
        <v>4480000</v>
      </c>
      <c r="D273" s="5">
        <f>D274</f>
        <v>2240000</v>
      </c>
      <c r="E273" s="5">
        <f>E274</f>
        <v>2239654</v>
      </c>
      <c r="F273" s="24">
        <f t="shared" si="35"/>
        <v>0.9998455357142857</v>
      </c>
    </row>
    <row r="274" spans="1:6" ht="12.75">
      <c r="A274" s="7" t="s">
        <v>264</v>
      </c>
      <c r="B274" s="4" t="s">
        <v>265</v>
      </c>
      <c r="C274" s="5">
        <f>C275+C277</f>
        <v>4480000</v>
      </c>
      <c r="D274" s="5">
        <f>D275+D277</f>
        <v>2240000</v>
      </c>
      <c r="E274" s="5">
        <f>E275+E277</f>
        <v>2239654</v>
      </c>
      <c r="F274" s="24">
        <f t="shared" si="35"/>
        <v>0.9998455357142857</v>
      </c>
    </row>
    <row r="275" spans="1:6" ht="26.25">
      <c r="A275" s="7" t="s">
        <v>266</v>
      </c>
      <c r="B275" s="4" t="s">
        <v>267</v>
      </c>
      <c r="C275" s="5">
        <f>C276</f>
        <v>1088000</v>
      </c>
      <c r="D275" s="5">
        <f>D276</f>
        <v>544000</v>
      </c>
      <c r="E275" s="5">
        <f>E276</f>
        <v>543750</v>
      </c>
      <c r="F275" s="24">
        <f t="shared" si="35"/>
        <v>0.9995404411764706</v>
      </c>
    </row>
    <row r="276" spans="1:6" ht="12.75">
      <c r="A276" s="7" t="s">
        <v>268</v>
      </c>
      <c r="B276" s="4" t="s">
        <v>269</v>
      </c>
      <c r="C276" s="5">
        <f>C471</f>
        <v>1088000</v>
      </c>
      <c r="D276" s="5">
        <f>D471</f>
        <v>544000</v>
      </c>
      <c r="E276" s="5">
        <f>E471</f>
        <v>543750</v>
      </c>
      <c r="F276" s="24">
        <f t="shared" si="35"/>
        <v>0.9995404411764706</v>
      </c>
    </row>
    <row r="277" spans="1:6" ht="12.75">
      <c r="A277" s="7" t="s">
        <v>270</v>
      </c>
      <c r="B277" s="4" t="s">
        <v>271</v>
      </c>
      <c r="C277" s="5">
        <f>C278</f>
        <v>3392000</v>
      </c>
      <c r="D277" s="5">
        <f>D278</f>
        <v>1696000</v>
      </c>
      <c r="E277" s="5">
        <f>E278</f>
        <v>1695904</v>
      </c>
      <c r="F277" s="24">
        <f t="shared" si="35"/>
        <v>0.9999433962264151</v>
      </c>
    </row>
    <row r="278" spans="1:6" ht="12.75">
      <c r="A278" s="7" t="s">
        <v>272</v>
      </c>
      <c r="B278" s="4" t="s">
        <v>273</v>
      </c>
      <c r="C278" s="5">
        <f>C473</f>
        <v>3392000</v>
      </c>
      <c r="D278" s="5">
        <f>D473</f>
        <v>1696000</v>
      </c>
      <c r="E278" s="5">
        <f>E473</f>
        <v>1695904</v>
      </c>
      <c r="F278" s="24">
        <f t="shared" si="35"/>
        <v>0.9999433962264151</v>
      </c>
    </row>
    <row r="279" spans="1:6" ht="27">
      <c r="A279" s="7" t="s">
        <v>374</v>
      </c>
      <c r="B279" s="4" t="s">
        <v>376</v>
      </c>
      <c r="C279" s="5">
        <f>C280</f>
        <v>0</v>
      </c>
      <c r="D279" s="5">
        <f>D280</f>
        <v>0</v>
      </c>
      <c r="E279" s="5">
        <f>E280</f>
        <v>-241778</v>
      </c>
      <c r="F279" s="24"/>
    </row>
    <row r="280" spans="1:6" ht="14.25">
      <c r="A280" s="7" t="s">
        <v>375</v>
      </c>
      <c r="B280" s="21">
        <v>8501</v>
      </c>
      <c r="C280" s="5">
        <f>C475</f>
        <v>0</v>
      </c>
      <c r="D280" s="5">
        <f>D475</f>
        <v>0</v>
      </c>
      <c r="E280" s="5">
        <f>E475</f>
        <v>-241778</v>
      </c>
      <c r="F280" s="24"/>
    </row>
    <row r="281" spans="1:6" ht="12.75">
      <c r="A281" s="7" t="s">
        <v>274</v>
      </c>
      <c r="B281" s="4" t="s">
        <v>89</v>
      </c>
      <c r="C281" s="5">
        <f>C282+C285+C289+C294</f>
        <v>148742000</v>
      </c>
      <c r="D281" s="5">
        <f>D282+D285+D289+D294</f>
        <v>121662000</v>
      </c>
      <c r="E281" s="5">
        <f>E282+E285+E289+E294</f>
        <v>55002717</v>
      </c>
      <c r="F281" s="24">
        <f t="shared" si="35"/>
        <v>0.4520944666370765</v>
      </c>
    </row>
    <row r="282" spans="1:6" ht="26.25">
      <c r="A282" s="7" t="s">
        <v>275</v>
      </c>
      <c r="B282" s="4" t="s">
        <v>276</v>
      </c>
      <c r="C282" s="5">
        <f aca="true" t="shared" si="36" ref="C282:E283">C283</f>
        <v>0</v>
      </c>
      <c r="D282" s="5">
        <f t="shared" si="36"/>
        <v>0</v>
      </c>
      <c r="E282" s="5">
        <f t="shared" si="36"/>
        <v>0</v>
      </c>
      <c r="F282" s="24"/>
    </row>
    <row r="283" spans="1:6" ht="12.75">
      <c r="A283" s="7" t="s">
        <v>277</v>
      </c>
      <c r="B283" s="4" t="s">
        <v>278</v>
      </c>
      <c r="C283" s="5">
        <f t="shared" si="36"/>
        <v>0</v>
      </c>
      <c r="D283" s="5">
        <f t="shared" si="36"/>
        <v>0</v>
      </c>
      <c r="E283" s="5">
        <f t="shared" si="36"/>
        <v>0</v>
      </c>
      <c r="F283" s="24"/>
    </row>
    <row r="284" spans="1:6" ht="12.75">
      <c r="A284" s="7" t="s">
        <v>281</v>
      </c>
      <c r="B284" s="4" t="s">
        <v>282</v>
      </c>
      <c r="C284" s="5">
        <f>C626</f>
        <v>0</v>
      </c>
      <c r="D284" s="5">
        <f>D626</f>
        <v>0</v>
      </c>
      <c r="E284" s="5">
        <f>E626</f>
        <v>0</v>
      </c>
      <c r="F284" s="24"/>
    </row>
    <row r="285" spans="1:6" ht="12.75">
      <c r="A285" s="7" t="s">
        <v>283</v>
      </c>
      <c r="B285" s="4" t="s">
        <v>284</v>
      </c>
      <c r="C285" s="5">
        <f>C286</f>
        <v>11538000</v>
      </c>
      <c r="D285" s="5">
        <f>D286</f>
        <v>8538000</v>
      </c>
      <c r="E285" s="5">
        <f>E286</f>
        <v>1131876</v>
      </c>
      <c r="F285" s="24">
        <f t="shared" si="35"/>
        <v>0.13256921995783555</v>
      </c>
    </row>
    <row r="286" spans="1:6" ht="39">
      <c r="A286" s="7" t="s">
        <v>285</v>
      </c>
      <c r="B286" s="4" t="s">
        <v>286</v>
      </c>
      <c r="C286" s="5">
        <f>C288+C287</f>
        <v>11538000</v>
      </c>
      <c r="D286" s="5">
        <f>D288+D287</f>
        <v>8538000</v>
      </c>
      <c r="E286" s="5">
        <f>E288+E287</f>
        <v>1131876</v>
      </c>
      <c r="F286" s="24">
        <f t="shared" si="35"/>
        <v>0.13256921995783555</v>
      </c>
    </row>
    <row r="287" spans="1:6" ht="12.75">
      <c r="A287" s="7" t="s">
        <v>287</v>
      </c>
      <c r="B287" s="4" t="s">
        <v>288</v>
      </c>
      <c r="C287" s="5">
        <f>C629</f>
        <v>1172000</v>
      </c>
      <c r="D287" s="5">
        <f>D629</f>
        <v>1172000</v>
      </c>
      <c r="E287" s="5">
        <f>E629</f>
        <v>78552</v>
      </c>
      <c r="F287" s="24">
        <f t="shared" si="35"/>
        <v>0.06702389078498293</v>
      </c>
    </row>
    <row r="288" spans="1:6" ht="12.75">
      <c r="A288" s="7" t="s">
        <v>289</v>
      </c>
      <c r="B288" s="4" t="s">
        <v>290</v>
      </c>
      <c r="C288" s="5">
        <f>C630</f>
        <v>10366000</v>
      </c>
      <c r="D288" s="5">
        <f>D630</f>
        <v>7366000</v>
      </c>
      <c r="E288" s="5">
        <f>E630</f>
        <v>1053324</v>
      </c>
      <c r="F288" s="24">
        <f t="shared" si="35"/>
        <v>0.14299809937550909</v>
      </c>
    </row>
    <row r="289" spans="1:6" ht="39">
      <c r="A289" s="7" t="s">
        <v>90</v>
      </c>
      <c r="B289" s="4" t="s">
        <v>91</v>
      </c>
      <c r="C289" s="5">
        <f>C290</f>
        <v>83360000</v>
      </c>
      <c r="D289" s="5">
        <f>D290</f>
        <v>70026000</v>
      </c>
      <c r="E289" s="5">
        <f>E290</f>
        <v>35225005</v>
      </c>
      <c r="F289" s="24">
        <f t="shared" si="35"/>
        <v>0.503027518350327</v>
      </c>
    </row>
    <row r="290" spans="1:6" ht="26.25">
      <c r="A290" s="7" t="s">
        <v>92</v>
      </c>
      <c r="B290" s="4" t="s">
        <v>93</v>
      </c>
      <c r="C290" s="5">
        <f>C291+C292+C293</f>
        <v>83360000</v>
      </c>
      <c r="D290" s="5">
        <f>D291+D292+D293</f>
        <v>70026000</v>
      </c>
      <c r="E290" s="5">
        <f>E291+E292+E293</f>
        <v>35225005</v>
      </c>
      <c r="F290" s="24">
        <f t="shared" si="35"/>
        <v>0.503027518350327</v>
      </c>
    </row>
    <row r="291" spans="1:6" ht="12.75">
      <c r="A291" s="7" t="s">
        <v>94</v>
      </c>
      <c r="B291" s="4" t="s">
        <v>95</v>
      </c>
      <c r="C291" s="5">
        <f aca="true" t="shared" si="37" ref="C291:D293">C633</f>
        <v>11897000</v>
      </c>
      <c r="D291" s="5">
        <f>D633</f>
        <v>10030000</v>
      </c>
      <c r="E291" s="5">
        <f>E633</f>
        <v>5038706</v>
      </c>
      <c r="F291" s="24">
        <f t="shared" si="35"/>
        <v>0.5023635094715853</v>
      </c>
    </row>
    <row r="292" spans="1:6" ht="12.75">
      <c r="A292" s="7" t="s">
        <v>96</v>
      </c>
      <c r="B292" s="4" t="s">
        <v>97</v>
      </c>
      <c r="C292" s="5">
        <f t="shared" si="37"/>
        <v>67411000</v>
      </c>
      <c r="D292" s="5">
        <f>D634</f>
        <v>56830000</v>
      </c>
      <c r="E292" s="5">
        <f>E634</f>
        <v>28552667</v>
      </c>
      <c r="F292" s="24">
        <f t="shared" si="35"/>
        <v>0.5024224353334507</v>
      </c>
    </row>
    <row r="293" spans="1:6" ht="12.75">
      <c r="A293" s="7" t="s">
        <v>295</v>
      </c>
      <c r="B293" s="4" t="s">
        <v>297</v>
      </c>
      <c r="C293" s="5">
        <f t="shared" si="37"/>
        <v>4052000</v>
      </c>
      <c r="D293" s="5">
        <f>D635</f>
        <v>3166000</v>
      </c>
      <c r="E293" s="5">
        <f>E635</f>
        <v>1633632</v>
      </c>
      <c r="F293" s="24">
        <f t="shared" si="35"/>
        <v>0.5159924194567277</v>
      </c>
    </row>
    <row r="294" spans="1:6" ht="12.75">
      <c r="A294" s="7" t="s">
        <v>98</v>
      </c>
      <c r="B294" s="4" t="s">
        <v>99</v>
      </c>
      <c r="C294" s="5">
        <f aca="true" t="shared" si="38" ref="C294:E295">C295</f>
        <v>53844000</v>
      </c>
      <c r="D294" s="5">
        <f t="shared" si="38"/>
        <v>43098000</v>
      </c>
      <c r="E294" s="5">
        <f t="shared" si="38"/>
        <v>18645836</v>
      </c>
      <c r="F294" s="24">
        <f t="shared" si="35"/>
        <v>0.4326380806533946</v>
      </c>
    </row>
    <row r="295" spans="1:6" ht="12.75">
      <c r="A295" s="7" t="s">
        <v>100</v>
      </c>
      <c r="B295" s="4" t="s">
        <v>101</v>
      </c>
      <c r="C295" s="5">
        <f t="shared" si="38"/>
        <v>53844000</v>
      </c>
      <c r="D295" s="5">
        <f t="shared" si="38"/>
        <v>43098000</v>
      </c>
      <c r="E295" s="5">
        <f t="shared" si="38"/>
        <v>18645836</v>
      </c>
      <c r="F295" s="24">
        <f t="shared" si="35"/>
        <v>0.4326380806533946</v>
      </c>
    </row>
    <row r="296" spans="1:6" ht="12.75">
      <c r="A296" s="7" t="s">
        <v>102</v>
      </c>
      <c r="B296" s="4" t="s">
        <v>103</v>
      </c>
      <c r="C296" s="5">
        <f>C297+C298</f>
        <v>53844000</v>
      </c>
      <c r="D296" s="5">
        <f>D297+D298</f>
        <v>43098000</v>
      </c>
      <c r="E296" s="5">
        <f>E297+E298</f>
        <v>18645836</v>
      </c>
      <c r="F296" s="24">
        <f t="shared" si="35"/>
        <v>0.4326380806533946</v>
      </c>
    </row>
    <row r="297" spans="1:6" ht="12.75">
      <c r="A297" s="7" t="s">
        <v>106</v>
      </c>
      <c r="B297" s="4" t="s">
        <v>107</v>
      </c>
      <c r="C297" s="5">
        <f>C639</f>
        <v>991000</v>
      </c>
      <c r="D297" s="5">
        <f>D639</f>
        <v>991000</v>
      </c>
      <c r="E297" s="5">
        <f>E639</f>
        <v>987700</v>
      </c>
      <c r="F297" s="24">
        <f t="shared" si="35"/>
        <v>0.996670030272452</v>
      </c>
    </row>
    <row r="298" spans="1:6" ht="12.75">
      <c r="A298" s="7" t="s">
        <v>110</v>
      </c>
      <c r="B298" s="4" t="s">
        <v>111</v>
      </c>
      <c r="C298" s="5">
        <f>C640</f>
        <v>52853000</v>
      </c>
      <c r="D298" s="5">
        <f>D640</f>
        <v>42107000</v>
      </c>
      <c r="E298" s="5">
        <f>E640</f>
        <v>17658136</v>
      </c>
      <c r="F298" s="24">
        <f t="shared" si="35"/>
        <v>0.4193634312584606</v>
      </c>
    </row>
    <row r="299" spans="1:6" ht="26.25">
      <c r="A299" s="7" t="s">
        <v>335</v>
      </c>
      <c r="B299" s="4" t="s">
        <v>336</v>
      </c>
      <c r="C299" s="5">
        <f>C300+C310</f>
        <v>9583000</v>
      </c>
      <c r="D299" s="5">
        <f>D300+D310</f>
        <v>6747000</v>
      </c>
      <c r="E299" s="5">
        <f>E300+E310</f>
        <v>4305668</v>
      </c>
      <c r="F299" s="24">
        <f t="shared" si="35"/>
        <v>0.6381603675707722</v>
      </c>
    </row>
    <row r="300" spans="1:6" ht="12.75">
      <c r="A300" s="7" t="s">
        <v>221</v>
      </c>
      <c r="B300" s="4" t="s">
        <v>222</v>
      </c>
      <c r="C300" s="5">
        <f>C301+C302+C306+C308</f>
        <v>9583000</v>
      </c>
      <c r="D300" s="5">
        <f>D301+D302+D306+D308</f>
        <v>6747000</v>
      </c>
      <c r="E300" s="5">
        <f>E301+E302+E306+E308</f>
        <v>4305668</v>
      </c>
      <c r="F300" s="24">
        <f t="shared" si="35"/>
        <v>0.6381603675707722</v>
      </c>
    </row>
    <row r="301" spans="1:6" ht="26.25">
      <c r="A301" s="7" t="s">
        <v>80</v>
      </c>
      <c r="B301" s="4" t="s">
        <v>81</v>
      </c>
      <c r="C301" s="5">
        <f>C478</f>
        <v>7008000</v>
      </c>
      <c r="D301" s="5">
        <f>D478</f>
        <v>4232000</v>
      </c>
      <c r="E301" s="5">
        <f>E478</f>
        <v>2666945</v>
      </c>
      <c r="F301" s="24">
        <f t="shared" si="35"/>
        <v>0.6301854914933838</v>
      </c>
    </row>
    <row r="302" spans="1:6" ht="26.25">
      <c r="A302" s="7" t="s">
        <v>232</v>
      </c>
      <c r="B302" s="4" t="s">
        <v>233</v>
      </c>
      <c r="C302" s="5">
        <f>C303</f>
        <v>345000</v>
      </c>
      <c r="D302" s="5">
        <f>D303</f>
        <v>285000</v>
      </c>
      <c r="E302" s="5">
        <f>E303</f>
        <v>231648</v>
      </c>
      <c r="F302" s="24">
        <f t="shared" si="35"/>
        <v>0.8128</v>
      </c>
    </row>
    <row r="303" spans="1:6" ht="52.5">
      <c r="A303" s="7" t="s">
        <v>234</v>
      </c>
      <c r="B303" s="4" t="s">
        <v>235</v>
      </c>
      <c r="C303" s="5">
        <f>C304+C305</f>
        <v>345000</v>
      </c>
      <c r="D303" s="5">
        <f>D304+D305</f>
        <v>285000</v>
      </c>
      <c r="E303" s="5">
        <f>E304+E305</f>
        <v>231648</v>
      </c>
      <c r="F303" s="24">
        <f t="shared" si="35"/>
        <v>0.8128</v>
      </c>
    </row>
    <row r="304" spans="1:6" ht="12.75">
      <c r="A304" s="7" t="s">
        <v>236</v>
      </c>
      <c r="B304" s="4" t="s">
        <v>237</v>
      </c>
      <c r="C304" s="5">
        <f>C481</f>
        <v>95000</v>
      </c>
      <c r="D304" s="5">
        <f>D481</f>
        <v>95000</v>
      </c>
      <c r="E304" s="5">
        <f>E481</f>
        <v>67100</v>
      </c>
      <c r="F304" s="24">
        <f t="shared" si="35"/>
        <v>0.7063157894736842</v>
      </c>
    </row>
    <row r="305" spans="1:6" ht="12.75">
      <c r="A305" s="7" t="s">
        <v>238</v>
      </c>
      <c r="B305" s="4" t="s">
        <v>239</v>
      </c>
      <c r="C305" s="5">
        <f>C482</f>
        <v>250000</v>
      </c>
      <c r="D305" s="5">
        <f>D482</f>
        <v>190000</v>
      </c>
      <c r="E305" s="5">
        <f>E482</f>
        <v>164548</v>
      </c>
      <c r="F305" s="24">
        <f t="shared" si="35"/>
        <v>0.866042105263158</v>
      </c>
    </row>
    <row r="306" spans="1:6" ht="39">
      <c r="A306" s="7" t="s">
        <v>82</v>
      </c>
      <c r="B306" s="4" t="s">
        <v>83</v>
      </c>
      <c r="C306" s="5">
        <f>C307</f>
        <v>2230000</v>
      </c>
      <c r="D306" s="5">
        <f>D307</f>
        <v>2230000</v>
      </c>
      <c r="E306" s="5">
        <f>E307</f>
        <v>1407096</v>
      </c>
      <c r="F306" s="24">
        <f t="shared" si="35"/>
        <v>0.6309847533632287</v>
      </c>
    </row>
    <row r="307" spans="1:6" ht="12.75">
      <c r="A307" s="7" t="s">
        <v>256</v>
      </c>
      <c r="B307" s="4" t="s">
        <v>257</v>
      </c>
      <c r="C307" s="5">
        <f>C484</f>
        <v>2230000</v>
      </c>
      <c r="D307" s="5">
        <f>D484</f>
        <v>2230000</v>
      </c>
      <c r="E307" s="5">
        <f>E484</f>
        <v>1407096</v>
      </c>
      <c r="F307" s="24">
        <f t="shared" si="35"/>
        <v>0.6309847533632287</v>
      </c>
    </row>
    <row r="308" spans="1:6" ht="27">
      <c r="A308" s="7" t="s">
        <v>374</v>
      </c>
      <c r="B308" s="4" t="s">
        <v>376</v>
      </c>
      <c r="C308" s="5">
        <f>C309</f>
        <v>0</v>
      </c>
      <c r="D308" s="5">
        <f>D309</f>
        <v>0</v>
      </c>
      <c r="E308" s="5">
        <f>E309</f>
        <v>-21</v>
      </c>
      <c r="F308" s="24"/>
    </row>
    <row r="309" spans="1:6" ht="14.25">
      <c r="A309" s="7" t="s">
        <v>375</v>
      </c>
      <c r="B309" s="21">
        <v>8501</v>
      </c>
      <c r="C309" s="5">
        <f>C486</f>
        <v>0</v>
      </c>
      <c r="D309" s="5">
        <f>D486</f>
        <v>0</v>
      </c>
      <c r="E309" s="5">
        <f>E486</f>
        <v>-21</v>
      </c>
      <c r="F309" s="24"/>
    </row>
    <row r="310" spans="1:6" ht="12.75">
      <c r="A310" s="7" t="s">
        <v>274</v>
      </c>
      <c r="B310" s="4" t="s">
        <v>89</v>
      </c>
      <c r="C310" s="5">
        <f aca="true" t="shared" si="39" ref="C310:E313">C311</f>
        <v>0</v>
      </c>
      <c r="D310" s="5">
        <f t="shared" si="39"/>
        <v>0</v>
      </c>
      <c r="E310" s="5">
        <f t="shared" si="39"/>
        <v>0</v>
      </c>
      <c r="F310" s="24"/>
    </row>
    <row r="311" spans="1:6" ht="12.75">
      <c r="A311" s="7" t="s">
        <v>98</v>
      </c>
      <c r="B311" s="4" t="s">
        <v>99</v>
      </c>
      <c r="C311" s="5">
        <f t="shared" si="39"/>
        <v>0</v>
      </c>
      <c r="D311" s="5">
        <f t="shared" si="39"/>
        <v>0</v>
      </c>
      <c r="E311" s="5">
        <f t="shared" si="39"/>
        <v>0</v>
      </c>
      <c r="F311" s="24"/>
    </row>
    <row r="312" spans="1:6" ht="12.75">
      <c r="A312" s="7" t="s">
        <v>100</v>
      </c>
      <c r="B312" s="4" t="s">
        <v>101</v>
      </c>
      <c r="C312" s="5">
        <f t="shared" si="39"/>
        <v>0</v>
      </c>
      <c r="D312" s="5">
        <f t="shared" si="39"/>
        <v>0</v>
      </c>
      <c r="E312" s="5">
        <f t="shared" si="39"/>
        <v>0</v>
      </c>
      <c r="F312" s="24"/>
    </row>
    <row r="313" spans="1:6" ht="12.75">
      <c r="A313" s="7" t="s">
        <v>102</v>
      </c>
      <c r="B313" s="4" t="s">
        <v>103</v>
      </c>
      <c r="C313" s="5">
        <f t="shared" si="39"/>
        <v>0</v>
      </c>
      <c r="D313" s="5">
        <f t="shared" si="39"/>
        <v>0</v>
      </c>
      <c r="E313" s="5">
        <f t="shared" si="39"/>
        <v>0</v>
      </c>
      <c r="F313" s="24"/>
    </row>
    <row r="314" spans="1:6" ht="12.75">
      <c r="A314" s="7" t="s">
        <v>110</v>
      </c>
      <c r="B314" s="4" t="s">
        <v>111</v>
      </c>
      <c r="C314" s="5">
        <f>C646</f>
        <v>0</v>
      </c>
      <c r="D314" s="5">
        <f>D646</f>
        <v>0</v>
      </c>
      <c r="E314" s="5">
        <f>E646</f>
        <v>0</v>
      </c>
      <c r="F314" s="24"/>
    </row>
    <row r="315" spans="1:7" ht="26.25">
      <c r="A315" s="7" t="s">
        <v>337</v>
      </c>
      <c r="B315" s="4" t="s">
        <v>141</v>
      </c>
      <c r="C315" s="5">
        <f>C317+C352+C349</f>
        <v>340793000</v>
      </c>
      <c r="D315" s="5">
        <f>D317+D352+D349</f>
        <v>259769000</v>
      </c>
      <c r="E315" s="5">
        <f>E317+E352+E349</f>
        <v>229794774</v>
      </c>
      <c r="F315" s="24">
        <f t="shared" si="35"/>
        <v>0.8846119975824674</v>
      </c>
      <c r="G315" s="12"/>
    </row>
    <row r="316" spans="1:6" ht="12.75">
      <c r="A316" s="7" t="s">
        <v>338</v>
      </c>
      <c r="B316" s="4" t="s">
        <v>143</v>
      </c>
      <c r="C316" s="5">
        <f>C317-C325</f>
        <v>163264000</v>
      </c>
      <c r="D316" s="5">
        <f>D317-D325</f>
        <v>122002000</v>
      </c>
      <c r="E316" s="5">
        <f>E317-E325</f>
        <v>94992121</v>
      </c>
      <c r="F316" s="24">
        <f t="shared" si="35"/>
        <v>0.7786111785052704</v>
      </c>
    </row>
    <row r="317" spans="1:6" ht="12.75">
      <c r="A317" s="7" t="s">
        <v>144</v>
      </c>
      <c r="B317" s="4" t="s">
        <v>5</v>
      </c>
      <c r="C317" s="5">
        <f>C318+C332</f>
        <v>338777000</v>
      </c>
      <c r="D317" s="5">
        <f>D318+D332</f>
        <v>258537000</v>
      </c>
      <c r="E317" s="5">
        <f>E318+E332</f>
        <v>224186121</v>
      </c>
      <c r="F317" s="24">
        <f t="shared" si="35"/>
        <v>0.8671336056347834</v>
      </c>
    </row>
    <row r="318" spans="1:6" ht="12.75">
      <c r="A318" s="7" t="s">
        <v>145</v>
      </c>
      <c r="B318" s="4" t="s">
        <v>146</v>
      </c>
      <c r="C318" s="5">
        <f>C319+C324</f>
        <v>286884000</v>
      </c>
      <c r="D318" s="5">
        <f>D319+D324</f>
        <v>221901000</v>
      </c>
      <c r="E318" s="5">
        <f>E319+E324</f>
        <v>213736232</v>
      </c>
      <c r="F318" s="24">
        <f t="shared" si="35"/>
        <v>0.9632053573440408</v>
      </c>
    </row>
    <row r="319" spans="1:6" ht="26.25">
      <c r="A319" s="7" t="s">
        <v>147</v>
      </c>
      <c r="B319" s="4" t="s">
        <v>148</v>
      </c>
      <c r="C319" s="5">
        <f aca="true" t="shared" si="40" ref="C319:E320">C320</f>
        <v>110271000</v>
      </c>
      <c r="D319" s="5">
        <f t="shared" si="40"/>
        <v>84596000</v>
      </c>
      <c r="E319" s="5">
        <f t="shared" si="40"/>
        <v>83355157</v>
      </c>
      <c r="F319" s="24">
        <f t="shared" si="35"/>
        <v>0.9853321315428626</v>
      </c>
    </row>
    <row r="320" spans="1:6" ht="26.25">
      <c r="A320" s="7" t="s">
        <v>149</v>
      </c>
      <c r="B320" s="4" t="s">
        <v>150</v>
      </c>
      <c r="C320" s="5">
        <f t="shared" si="40"/>
        <v>110271000</v>
      </c>
      <c r="D320" s="5">
        <f t="shared" si="40"/>
        <v>84596000</v>
      </c>
      <c r="E320" s="5">
        <f t="shared" si="40"/>
        <v>83355157</v>
      </c>
      <c r="F320" s="24">
        <f t="shared" si="35"/>
        <v>0.9853321315428626</v>
      </c>
    </row>
    <row r="321" spans="1:6" ht="26.25">
      <c r="A321" s="7" t="s">
        <v>151</v>
      </c>
      <c r="B321" s="4" t="s">
        <v>152</v>
      </c>
      <c r="C321" s="5">
        <f>C322+C323</f>
        <v>110271000</v>
      </c>
      <c r="D321" s="5">
        <f>D322+D323</f>
        <v>84596000</v>
      </c>
      <c r="E321" s="5">
        <f>E322+E323</f>
        <v>83355157</v>
      </c>
      <c r="F321" s="24">
        <f t="shared" si="35"/>
        <v>0.9853321315428626</v>
      </c>
    </row>
    <row r="322" spans="1:6" ht="12.75">
      <c r="A322" s="7" t="s">
        <v>153</v>
      </c>
      <c r="B322" s="4" t="s">
        <v>154</v>
      </c>
      <c r="C322" s="5">
        <v>96728000</v>
      </c>
      <c r="D322" s="5">
        <v>75194000</v>
      </c>
      <c r="E322" s="5">
        <v>73118775</v>
      </c>
      <c r="F322" s="24">
        <f t="shared" si="35"/>
        <v>0.9724017208819853</v>
      </c>
    </row>
    <row r="323" spans="1:6" ht="26.25">
      <c r="A323" s="7" t="s">
        <v>155</v>
      </c>
      <c r="B323" s="4" t="s">
        <v>156</v>
      </c>
      <c r="C323" s="5">
        <v>13543000</v>
      </c>
      <c r="D323" s="5">
        <v>9402000</v>
      </c>
      <c r="E323" s="5">
        <v>10236382</v>
      </c>
      <c r="F323" s="24">
        <f t="shared" si="35"/>
        <v>1.0887451606041267</v>
      </c>
    </row>
    <row r="324" spans="1:6" ht="26.25">
      <c r="A324" s="7" t="s">
        <v>157</v>
      </c>
      <c r="B324" s="4" t="s">
        <v>158</v>
      </c>
      <c r="C324" s="5">
        <f>C325+C329</f>
        <v>176613000</v>
      </c>
      <c r="D324" s="5">
        <f>D325+D329</f>
        <v>137305000</v>
      </c>
      <c r="E324" s="5">
        <f>E325+E329</f>
        <v>130381075</v>
      </c>
      <c r="F324" s="24">
        <f t="shared" si="35"/>
        <v>0.9495726666909435</v>
      </c>
    </row>
    <row r="325" spans="1:6" ht="26.25">
      <c r="A325" s="7" t="s">
        <v>159</v>
      </c>
      <c r="B325" s="4" t="s">
        <v>160</v>
      </c>
      <c r="C325" s="5">
        <f>C326+C327+C328</f>
        <v>175513000</v>
      </c>
      <c r="D325" s="5">
        <f>D326+D327+D328</f>
        <v>136535000</v>
      </c>
      <c r="E325" s="5">
        <f>E326+E327+E328</f>
        <v>129194000</v>
      </c>
      <c r="F325" s="24">
        <f t="shared" si="35"/>
        <v>0.9462335664847841</v>
      </c>
    </row>
    <row r="326" spans="1:6" ht="26.25">
      <c r="A326" s="7" t="s">
        <v>161</v>
      </c>
      <c r="B326" s="4" t="s">
        <v>162</v>
      </c>
      <c r="C326" s="5">
        <v>102632000</v>
      </c>
      <c r="D326" s="5">
        <v>76286000</v>
      </c>
      <c r="E326" s="5">
        <v>76141000</v>
      </c>
      <c r="F326" s="24">
        <f t="shared" si="35"/>
        <v>0.9980992580552133</v>
      </c>
    </row>
    <row r="327" spans="1:6" ht="12.75">
      <c r="A327" s="7" t="s">
        <v>163</v>
      </c>
      <c r="B327" s="4" t="s">
        <v>164</v>
      </c>
      <c r="C327" s="5">
        <v>16461000</v>
      </c>
      <c r="D327" s="5">
        <v>15633000</v>
      </c>
      <c r="E327" s="5">
        <v>8437000</v>
      </c>
      <c r="F327" s="24">
        <f t="shared" si="35"/>
        <v>0.5396916778609352</v>
      </c>
    </row>
    <row r="328" spans="1:6" ht="26.25">
      <c r="A328" s="7" t="s">
        <v>165</v>
      </c>
      <c r="B328" s="4" t="s">
        <v>166</v>
      </c>
      <c r="C328" s="5">
        <v>56420000</v>
      </c>
      <c r="D328" s="5">
        <v>44616000</v>
      </c>
      <c r="E328" s="5">
        <v>44616000</v>
      </c>
      <c r="F328" s="24">
        <f t="shared" si="35"/>
        <v>1</v>
      </c>
    </row>
    <row r="329" spans="1:6" ht="26.25">
      <c r="A329" s="7" t="s">
        <v>167</v>
      </c>
      <c r="B329" s="4" t="s">
        <v>168</v>
      </c>
      <c r="C329" s="5">
        <f>C330+C331</f>
        <v>1100000</v>
      </c>
      <c r="D329" s="5">
        <f>D330+D331</f>
        <v>770000</v>
      </c>
      <c r="E329" s="5">
        <f>E330+E331</f>
        <v>1187075</v>
      </c>
      <c r="F329" s="24">
        <f t="shared" si="35"/>
        <v>1.5416558441558441</v>
      </c>
    </row>
    <row r="330" spans="1:6" ht="12.75">
      <c r="A330" s="7" t="s">
        <v>169</v>
      </c>
      <c r="B330" s="4" t="s">
        <v>170</v>
      </c>
      <c r="C330" s="5">
        <v>100000</v>
      </c>
      <c r="D330" s="5">
        <v>70000</v>
      </c>
      <c r="E330" s="5">
        <v>115434</v>
      </c>
      <c r="F330" s="24">
        <f aca="true" t="shared" si="41" ref="F330:F393">E330/D330</f>
        <v>1.6490571428571428</v>
      </c>
    </row>
    <row r="331" spans="1:6" ht="26.25">
      <c r="A331" s="7" t="s">
        <v>171</v>
      </c>
      <c r="B331" s="4" t="s">
        <v>172</v>
      </c>
      <c r="C331" s="5">
        <v>1000000</v>
      </c>
      <c r="D331" s="5">
        <v>700000</v>
      </c>
      <c r="E331" s="5">
        <v>1071641</v>
      </c>
      <c r="F331" s="24">
        <f t="shared" si="41"/>
        <v>1.5309157142857144</v>
      </c>
    </row>
    <row r="332" spans="1:6" ht="12.75">
      <c r="A332" s="7" t="s">
        <v>173</v>
      </c>
      <c r="B332" s="4" t="s">
        <v>7</v>
      </c>
      <c r="C332" s="5">
        <f>C333+C337</f>
        <v>51893000</v>
      </c>
      <c r="D332" s="5">
        <f>D333+D337</f>
        <v>36636000</v>
      </c>
      <c r="E332" s="5">
        <f>E333+E337</f>
        <v>10449889</v>
      </c>
      <c r="F332" s="24">
        <f t="shared" si="41"/>
        <v>0.28523553335516977</v>
      </c>
    </row>
    <row r="333" spans="1:6" ht="12.75">
      <c r="A333" s="7" t="s">
        <v>174</v>
      </c>
      <c r="B333" s="4" t="s">
        <v>9</v>
      </c>
      <c r="C333" s="5">
        <f aca="true" t="shared" si="42" ref="C333:E335">C334</f>
        <v>800000</v>
      </c>
      <c r="D333" s="5">
        <f t="shared" si="42"/>
        <v>600000</v>
      </c>
      <c r="E333" s="5">
        <f t="shared" si="42"/>
        <v>874983</v>
      </c>
      <c r="F333" s="24">
        <f t="shared" si="41"/>
        <v>1.458305</v>
      </c>
    </row>
    <row r="334" spans="1:6" ht="12.75">
      <c r="A334" s="7" t="s">
        <v>175</v>
      </c>
      <c r="B334" s="4" t="s">
        <v>176</v>
      </c>
      <c r="C334" s="5">
        <f t="shared" si="42"/>
        <v>800000</v>
      </c>
      <c r="D334" s="5">
        <f t="shared" si="42"/>
        <v>600000</v>
      </c>
      <c r="E334" s="5">
        <f t="shared" si="42"/>
        <v>874983</v>
      </c>
      <c r="F334" s="24">
        <f t="shared" si="41"/>
        <v>1.458305</v>
      </c>
    </row>
    <row r="335" spans="1:6" ht="12.75">
      <c r="A335" s="7" t="s">
        <v>177</v>
      </c>
      <c r="B335" s="4" t="s">
        <v>178</v>
      </c>
      <c r="C335" s="5">
        <f t="shared" si="42"/>
        <v>800000</v>
      </c>
      <c r="D335" s="5">
        <f t="shared" si="42"/>
        <v>600000</v>
      </c>
      <c r="E335" s="5">
        <f t="shared" si="42"/>
        <v>874983</v>
      </c>
      <c r="F335" s="24">
        <f t="shared" si="41"/>
        <v>1.458305</v>
      </c>
    </row>
    <row r="336" spans="1:6" ht="12.75">
      <c r="A336" s="7" t="s">
        <v>14</v>
      </c>
      <c r="B336" s="4" t="s">
        <v>179</v>
      </c>
      <c r="C336" s="5">
        <v>800000</v>
      </c>
      <c r="D336" s="5">
        <v>600000</v>
      </c>
      <c r="E336" s="5">
        <v>874983</v>
      </c>
      <c r="F336" s="24">
        <f t="shared" si="41"/>
        <v>1.458305</v>
      </c>
    </row>
    <row r="337" spans="1:6" ht="26.25">
      <c r="A337" s="7" t="s">
        <v>180</v>
      </c>
      <c r="B337" s="4" t="s">
        <v>17</v>
      </c>
      <c r="C337" s="5">
        <f>C338+C341+C344+C347</f>
        <v>51093000</v>
      </c>
      <c r="D337" s="5">
        <f>D338+D341+D344+D347</f>
        <v>36036000</v>
      </c>
      <c r="E337" s="5">
        <f>E338+E341+E344+E347</f>
        <v>9574906</v>
      </c>
      <c r="F337" s="24">
        <f t="shared" si="41"/>
        <v>0.2657039072039072</v>
      </c>
    </row>
    <row r="338" spans="1:6" ht="39">
      <c r="A338" s="7" t="s">
        <v>339</v>
      </c>
      <c r="B338" s="4" t="s">
        <v>182</v>
      </c>
      <c r="C338" s="5">
        <f>C340+C339</f>
        <v>3964000</v>
      </c>
      <c r="D338" s="5">
        <f>D340+D339</f>
        <v>3264000</v>
      </c>
      <c r="E338" s="5">
        <f>E340+E339</f>
        <v>3258471</v>
      </c>
      <c r="F338" s="24">
        <f t="shared" si="41"/>
        <v>0.9983060661764706</v>
      </c>
    </row>
    <row r="339" spans="1:6" ht="26.25">
      <c r="A339" s="7" t="s">
        <v>415</v>
      </c>
      <c r="B339" s="21">
        <v>330228</v>
      </c>
      <c r="C339" s="5">
        <v>2800000</v>
      </c>
      <c r="D339" s="5">
        <v>2100000</v>
      </c>
      <c r="E339" s="5">
        <v>1163558</v>
      </c>
      <c r="F339" s="24">
        <f t="shared" si="41"/>
        <v>0.5540752380952381</v>
      </c>
    </row>
    <row r="340" spans="1:6" ht="12.75">
      <c r="A340" s="7" t="s">
        <v>340</v>
      </c>
      <c r="B340" s="4" t="s">
        <v>184</v>
      </c>
      <c r="C340" s="5">
        <v>1164000</v>
      </c>
      <c r="D340" s="5">
        <v>1164000</v>
      </c>
      <c r="E340" s="5">
        <v>2094913</v>
      </c>
      <c r="F340" s="24">
        <f t="shared" si="41"/>
        <v>1.7997534364261167</v>
      </c>
    </row>
    <row r="341" spans="1:6" ht="12.75">
      <c r="A341" s="7" t="s">
        <v>185</v>
      </c>
      <c r="B341" s="4" t="s">
        <v>186</v>
      </c>
      <c r="C341" s="5">
        <f aca="true" t="shared" si="43" ref="C341:E342">C342</f>
        <v>100000</v>
      </c>
      <c r="D341" s="5">
        <f t="shared" si="43"/>
        <v>70000</v>
      </c>
      <c r="E341" s="5">
        <f t="shared" si="43"/>
        <v>120835</v>
      </c>
      <c r="F341" s="24">
        <f t="shared" si="41"/>
        <v>1.7262142857142857</v>
      </c>
    </row>
    <row r="342" spans="1:6" ht="26.25">
      <c r="A342" s="7" t="s">
        <v>187</v>
      </c>
      <c r="B342" s="4" t="s">
        <v>188</v>
      </c>
      <c r="C342" s="5">
        <f t="shared" si="43"/>
        <v>100000</v>
      </c>
      <c r="D342" s="5">
        <f t="shared" si="43"/>
        <v>70000</v>
      </c>
      <c r="E342" s="5">
        <f t="shared" si="43"/>
        <v>120835</v>
      </c>
      <c r="F342" s="24">
        <f t="shared" si="41"/>
        <v>1.7262142857142857</v>
      </c>
    </row>
    <row r="343" spans="1:6" ht="26.25">
      <c r="A343" s="7" t="s">
        <v>189</v>
      </c>
      <c r="B343" s="4" t="s">
        <v>190</v>
      </c>
      <c r="C343" s="5">
        <v>100000</v>
      </c>
      <c r="D343" s="5">
        <v>70000</v>
      </c>
      <c r="E343" s="5">
        <v>120835</v>
      </c>
      <c r="F343" s="24">
        <f t="shared" si="41"/>
        <v>1.7262142857142857</v>
      </c>
    </row>
    <row r="344" spans="1:6" ht="39">
      <c r="A344" s="7" t="s">
        <v>341</v>
      </c>
      <c r="B344" s="4" t="s">
        <v>192</v>
      </c>
      <c r="C344" s="5">
        <f>C346+C345</f>
        <v>59289000</v>
      </c>
      <c r="D344" s="5">
        <f>D346+D345</f>
        <v>38001000</v>
      </c>
      <c r="E344" s="5">
        <f>E346+E345</f>
        <v>6195600</v>
      </c>
      <c r="F344" s="24">
        <f t="shared" si="41"/>
        <v>0.1630378147943475</v>
      </c>
    </row>
    <row r="345" spans="1:6" ht="12.75">
      <c r="A345" s="7" t="s">
        <v>413</v>
      </c>
      <c r="B345" s="4" t="s">
        <v>414</v>
      </c>
      <c r="C345" s="5">
        <v>59209000</v>
      </c>
      <c r="D345" s="5">
        <v>37941000</v>
      </c>
      <c r="E345" s="5">
        <v>6095672</v>
      </c>
      <c r="F345" s="24">
        <f t="shared" si="41"/>
        <v>0.1606618697451306</v>
      </c>
    </row>
    <row r="346" spans="1:6" ht="12.75">
      <c r="A346" s="7" t="s">
        <v>193</v>
      </c>
      <c r="B346" s="4" t="s">
        <v>194</v>
      </c>
      <c r="C346" s="5">
        <v>80000</v>
      </c>
      <c r="D346" s="5">
        <v>60000</v>
      </c>
      <c r="E346" s="5">
        <v>99928</v>
      </c>
      <c r="F346" s="24">
        <f t="shared" si="41"/>
        <v>1.6654666666666667</v>
      </c>
    </row>
    <row r="347" spans="1:6" ht="26.25">
      <c r="A347" s="7" t="s">
        <v>403</v>
      </c>
      <c r="B347" s="4" t="s">
        <v>399</v>
      </c>
      <c r="C347" s="5">
        <f>C348</f>
        <v>-12260000</v>
      </c>
      <c r="D347" s="5">
        <f>D348</f>
        <v>-5299000</v>
      </c>
      <c r="E347" s="5">
        <f>E348</f>
        <v>0</v>
      </c>
      <c r="F347" s="24">
        <f t="shared" si="41"/>
        <v>0</v>
      </c>
    </row>
    <row r="348" spans="1:6" ht="26.25">
      <c r="A348" s="7" t="s">
        <v>127</v>
      </c>
      <c r="B348" s="4" t="s">
        <v>404</v>
      </c>
      <c r="C348" s="5">
        <v>-12260000</v>
      </c>
      <c r="D348" s="5">
        <v>-5299000</v>
      </c>
      <c r="E348" s="5">
        <v>0</v>
      </c>
      <c r="F348" s="24">
        <f t="shared" si="41"/>
        <v>0</v>
      </c>
    </row>
    <row r="349" spans="1:6" ht="14.25">
      <c r="A349" s="7" t="s">
        <v>386</v>
      </c>
      <c r="B349" s="23" t="s">
        <v>378</v>
      </c>
      <c r="C349" s="5">
        <f aca="true" t="shared" si="44" ref="C349:E350">C350</f>
        <v>0</v>
      </c>
      <c r="D349" s="5">
        <f t="shared" si="44"/>
        <v>0</v>
      </c>
      <c r="E349" s="5">
        <f t="shared" si="44"/>
        <v>5000000</v>
      </c>
      <c r="F349" s="24"/>
    </row>
    <row r="350" spans="1:6" ht="14.25">
      <c r="A350" s="7" t="s">
        <v>387</v>
      </c>
      <c r="B350" s="23" t="s">
        <v>389</v>
      </c>
      <c r="C350" s="5">
        <f t="shared" si="44"/>
        <v>0</v>
      </c>
      <c r="D350" s="5">
        <f t="shared" si="44"/>
        <v>0</v>
      </c>
      <c r="E350" s="5">
        <f t="shared" si="44"/>
        <v>5000000</v>
      </c>
      <c r="F350" s="24"/>
    </row>
    <row r="351" spans="1:6" ht="27">
      <c r="A351" s="7" t="s">
        <v>391</v>
      </c>
      <c r="B351" s="23" t="s">
        <v>392</v>
      </c>
      <c r="C351" s="5"/>
      <c r="D351" s="5"/>
      <c r="E351" s="5">
        <v>5000000</v>
      </c>
      <c r="F351" s="24"/>
    </row>
    <row r="352" spans="1:6" ht="12.75">
      <c r="A352" s="7" t="s">
        <v>46</v>
      </c>
      <c r="B352" s="4" t="s">
        <v>47</v>
      </c>
      <c r="C352" s="5">
        <f aca="true" t="shared" si="45" ref="C352:E353">C353</f>
        <v>2016000</v>
      </c>
      <c r="D352" s="5">
        <f t="shared" si="45"/>
        <v>1232000</v>
      </c>
      <c r="E352" s="5">
        <f t="shared" si="45"/>
        <v>608653</v>
      </c>
      <c r="F352" s="24">
        <f t="shared" si="41"/>
        <v>0.494036525974026</v>
      </c>
    </row>
    <row r="353" spans="1:6" ht="26.25">
      <c r="A353" s="7" t="s">
        <v>195</v>
      </c>
      <c r="B353" s="4" t="s">
        <v>49</v>
      </c>
      <c r="C353" s="5">
        <f t="shared" si="45"/>
        <v>2016000</v>
      </c>
      <c r="D353" s="5">
        <f t="shared" si="45"/>
        <v>1232000</v>
      </c>
      <c r="E353" s="5">
        <f t="shared" si="45"/>
        <v>608653</v>
      </c>
      <c r="F353" s="24">
        <f t="shared" si="41"/>
        <v>0.494036525974026</v>
      </c>
    </row>
    <row r="354" spans="1:6" ht="39">
      <c r="A354" s="7" t="s">
        <v>342</v>
      </c>
      <c r="B354" s="4" t="s">
        <v>197</v>
      </c>
      <c r="C354" s="5">
        <f>C355+C357+C356+C358</f>
        <v>2016000</v>
      </c>
      <c r="D354" s="5">
        <f>D355+D357+D356+D358</f>
        <v>1232000</v>
      </c>
      <c r="E354" s="5">
        <f>E355+E357+E356+E358</f>
        <v>608653</v>
      </c>
      <c r="F354" s="24">
        <f t="shared" si="41"/>
        <v>0.494036525974026</v>
      </c>
    </row>
    <row r="355" spans="1:6" ht="12.75">
      <c r="A355" s="7" t="s">
        <v>198</v>
      </c>
      <c r="B355" s="4" t="s">
        <v>199</v>
      </c>
      <c r="C355" s="5">
        <v>1834000</v>
      </c>
      <c r="D355" s="5">
        <v>1200000</v>
      </c>
      <c r="E355" s="5">
        <v>608653</v>
      </c>
      <c r="F355" s="24">
        <f t="shared" si="41"/>
        <v>0.5072108333333334</v>
      </c>
    </row>
    <row r="356" spans="1:6" ht="12.75">
      <c r="A356" s="7" t="s">
        <v>401</v>
      </c>
      <c r="B356" s="4" t="s">
        <v>402</v>
      </c>
      <c r="C356" s="5">
        <v>150000</v>
      </c>
      <c r="D356" s="5">
        <v>0</v>
      </c>
      <c r="E356" s="5"/>
      <c r="F356" s="24"/>
    </row>
    <row r="357" spans="1:6" ht="26.25">
      <c r="A357" s="7" t="s">
        <v>343</v>
      </c>
      <c r="B357" s="4" t="s">
        <v>205</v>
      </c>
      <c r="C357" s="5">
        <v>32000</v>
      </c>
      <c r="D357" s="5">
        <v>32000</v>
      </c>
      <c r="E357" s="5">
        <v>0</v>
      </c>
      <c r="F357" s="24">
        <f t="shared" si="41"/>
        <v>0</v>
      </c>
    </row>
    <row r="358" spans="1:6" ht="26.25">
      <c r="A358" s="7" t="s">
        <v>428</v>
      </c>
      <c r="B358" s="4" t="s">
        <v>429</v>
      </c>
      <c r="C358" s="5"/>
      <c r="D358" s="5"/>
      <c r="E358" s="5"/>
      <c r="F358" s="24"/>
    </row>
    <row r="359" spans="1:6" ht="26.25">
      <c r="A359" s="7" t="s">
        <v>344</v>
      </c>
      <c r="B359" s="4" t="s">
        <v>220</v>
      </c>
      <c r="C359" s="5">
        <f>C361+C369+C380+C388+C392+C403+C410+C428+C448+C458++C461+C476</f>
        <v>340793000</v>
      </c>
      <c r="D359" s="5">
        <f>D361+D369+D380+D388+D392+D403+D410+D428+D448+D458++D461+D476</f>
        <v>259769000</v>
      </c>
      <c r="E359" s="5">
        <f>E361+E369+E380+E388+E392+E403+E410+E428+E448+E458++E461+E476</f>
        <v>207611225</v>
      </c>
      <c r="F359" s="24">
        <f t="shared" si="41"/>
        <v>0.7992147831342462</v>
      </c>
    </row>
    <row r="360" spans="1:6" ht="26.25">
      <c r="A360" s="7" t="s">
        <v>302</v>
      </c>
      <c r="B360" s="4" t="s">
        <v>303</v>
      </c>
      <c r="C360" s="5">
        <f>C361+C369+C380</f>
        <v>41961000</v>
      </c>
      <c r="D360" s="5">
        <f>D361+D369+D380</f>
        <v>33479000</v>
      </c>
      <c r="E360" s="5">
        <f>E361+E369+E380</f>
        <v>27244019</v>
      </c>
      <c r="F360" s="24">
        <f t="shared" si="41"/>
        <v>0.8137644194868425</v>
      </c>
    </row>
    <row r="361" spans="1:6" ht="12.75">
      <c r="A361" s="7" t="s">
        <v>304</v>
      </c>
      <c r="B361" s="4" t="s">
        <v>278</v>
      </c>
      <c r="C361" s="5">
        <f>C362</f>
        <v>30450000</v>
      </c>
      <c r="D361" s="5">
        <f>D362</f>
        <v>24207000</v>
      </c>
      <c r="E361" s="5">
        <f>E362</f>
        <v>18390196</v>
      </c>
      <c r="F361" s="24">
        <f t="shared" si="41"/>
        <v>0.7597057049613748</v>
      </c>
    </row>
    <row r="362" spans="1:6" ht="12.75">
      <c r="A362" s="7" t="s">
        <v>221</v>
      </c>
      <c r="B362" s="4" t="s">
        <v>222</v>
      </c>
      <c r="C362" s="5">
        <f>C363+C364+C365+C367</f>
        <v>30450000</v>
      </c>
      <c r="D362" s="5">
        <f>D363+D364+D365+D367</f>
        <v>24207000</v>
      </c>
      <c r="E362" s="5">
        <f>E363+E364+E365+E367</f>
        <v>18390196</v>
      </c>
      <c r="F362" s="24">
        <f t="shared" si="41"/>
        <v>0.7597057049613748</v>
      </c>
    </row>
    <row r="363" spans="1:6" ht="12.75">
      <c r="A363" s="7" t="s">
        <v>78</v>
      </c>
      <c r="B363" s="4" t="s">
        <v>79</v>
      </c>
      <c r="C363" s="5">
        <v>21000000</v>
      </c>
      <c r="D363" s="5">
        <v>15705000</v>
      </c>
      <c r="E363" s="5">
        <v>14921024</v>
      </c>
      <c r="F363" s="24">
        <f t="shared" si="41"/>
        <v>0.9500811206622095</v>
      </c>
    </row>
    <row r="364" spans="1:6" ht="26.25">
      <c r="A364" s="7" t="s">
        <v>80</v>
      </c>
      <c r="B364" s="4" t="s">
        <v>81</v>
      </c>
      <c r="C364" s="5">
        <v>9280000</v>
      </c>
      <c r="D364" s="5">
        <v>8373000</v>
      </c>
      <c r="E364" s="5">
        <v>3597685</v>
      </c>
      <c r="F364" s="24">
        <f t="shared" si="41"/>
        <v>0.4296769377761854</v>
      </c>
    </row>
    <row r="365" spans="1:6" ht="39">
      <c r="A365" s="7" t="s">
        <v>82</v>
      </c>
      <c r="B365" s="4" t="s">
        <v>83</v>
      </c>
      <c r="C365" s="5">
        <f>C366</f>
        <v>170000</v>
      </c>
      <c r="D365" s="5">
        <f>D366</f>
        <v>129000</v>
      </c>
      <c r="E365" s="5">
        <f>E366</f>
        <v>126210</v>
      </c>
      <c r="F365" s="24">
        <f t="shared" si="41"/>
        <v>0.9783720930232558</v>
      </c>
    </row>
    <row r="366" spans="1:6" ht="12.75">
      <c r="A366" s="7" t="s">
        <v>86</v>
      </c>
      <c r="B366" s="4" t="s">
        <v>87</v>
      </c>
      <c r="C366" s="5">
        <v>170000</v>
      </c>
      <c r="D366" s="5">
        <v>129000</v>
      </c>
      <c r="E366" s="5">
        <v>126210</v>
      </c>
      <c r="F366" s="24">
        <f t="shared" si="41"/>
        <v>0.9783720930232558</v>
      </c>
    </row>
    <row r="367" spans="1:6" ht="27">
      <c r="A367" s="7" t="s">
        <v>374</v>
      </c>
      <c r="B367" s="4" t="s">
        <v>376</v>
      </c>
      <c r="C367" s="5">
        <f>C368</f>
        <v>0</v>
      </c>
      <c r="D367" s="5">
        <f>D368</f>
        <v>0</v>
      </c>
      <c r="E367" s="5">
        <f>E368</f>
        <v>-254723</v>
      </c>
      <c r="F367" s="24"/>
    </row>
    <row r="368" spans="1:6" ht="14.25">
      <c r="A368" s="7" t="s">
        <v>375</v>
      </c>
      <c r="B368" s="21">
        <v>8501</v>
      </c>
      <c r="C368" s="5"/>
      <c r="D368" s="5"/>
      <c r="E368" s="5">
        <v>-254723</v>
      </c>
      <c r="F368" s="24"/>
    </row>
    <row r="369" spans="1:6" ht="26.25">
      <c r="A369" s="7" t="s">
        <v>305</v>
      </c>
      <c r="B369" s="4" t="s">
        <v>306</v>
      </c>
      <c r="C369" s="5">
        <f>C370</f>
        <v>10645000</v>
      </c>
      <c r="D369" s="5">
        <f>D370</f>
        <v>8672000</v>
      </c>
      <c r="E369" s="5">
        <f>E370</f>
        <v>8444461</v>
      </c>
      <c r="F369" s="24">
        <f t="shared" si="41"/>
        <v>0.9737616466789668</v>
      </c>
    </row>
    <row r="370" spans="1:6" ht="12.75">
      <c r="A370" s="7" t="s">
        <v>221</v>
      </c>
      <c r="B370" s="4" t="s">
        <v>222</v>
      </c>
      <c r="C370" s="5">
        <f>C371+C372+C375+C378+C373</f>
        <v>10645000</v>
      </c>
      <c r="D370" s="5">
        <f>D371+D372+D375+D378+D373</f>
        <v>8672000</v>
      </c>
      <c r="E370" s="5">
        <f>E371+E372+E375+E378+E373</f>
        <v>8444461</v>
      </c>
      <c r="F370" s="24">
        <f t="shared" si="41"/>
        <v>0.9737616466789668</v>
      </c>
    </row>
    <row r="371" spans="1:6" ht="12.75">
      <c r="A371" s="7" t="s">
        <v>78</v>
      </c>
      <c r="B371" s="4" t="s">
        <v>79</v>
      </c>
      <c r="C371" s="5">
        <v>797000</v>
      </c>
      <c r="D371" s="5">
        <v>676000</v>
      </c>
      <c r="E371" s="5">
        <v>633961</v>
      </c>
      <c r="F371" s="24">
        <f t="shared" si="41"/>
        <v>0.9378121301775147</v>
      </c>
    </row>
    <row r="372" spans="1:6" ht="26.25">
      <c r="A372" s="7" t="s">
        <v>80</v>
      </c>
      <c r="B372" s="4" t="s">
        <v>81</v>
      </c>
      <c r="C372" s="5">
        <v>890000</v>
      </c>
      <c r="D372" s="5">
        <v>650000</v>
      </c>
      <c r="E372" s="5">
        <v>505533</v>
      </c>
      <c r="F372" s="24">
        <f t="shared" si="41"/>
        <v>0.7777430769230769</v>
      </c>
    </row>
    <row r="373" spans="1:6" ht="12.75">
      <c r="A373" s="7" t="s">
        <v>449</v>
      </c>
      <c r="B373" s="4" t="s">
        <v>450</v>
      </c>
      <c r="C373" s="5">
        <f>C374</f>
        <v>0</v>
      </c>
      <c r="D373" s="5">
        <f>D374</f>
        <v>0</v>
      </c>
      <c r="E373" s="5">
        <f>E374</f>
        <v>0</v>
      </c>
      <c r="F373" s="24"/>
    </row>
    <row r="374" spans="1:6" ht="12.75">
      <c r="A374" s="7" t="s">
        <v>451</v>
      </c>
      <c r="B374" s="4" t="s">
        <v>452</v>
      </c>
      <c r="C374" s="5">
        <v>0</v>
      </c>
      <c r="D374" s="5">
        <v>0</v>
      </c>
      <c r="E374" s="5"/>
      <c r="F374" s="24"/>
    </row>
    <row r="375" spans="1:6" ht="26.25">
      <c r="A375" s="7" t="s">
        <v>232</v>
      </c>
      <c r="B375" s="4" t="s">
        <v>233</v>
      </c>
      <c r="C375" s="5">
        <f aca="true" t="shared" si="46" ref="C375:E376">C376</f>
        <v>8958000</v>
      </c>
      <c r="D375" s="5">
        <f t="shared" si="46"/>
        <v>7346000</v>
      </c>
      <c r="E375" s="5">
        <f t="shared" si="46"/>
        <v>7308000</v>
      </c>
      <c r="F375" s="24">
        <f t="shared" si="41"/>
        <v>0.9948271167982575</v>
      </c>
    </row>
    <row r="376" spans="1:6" ht="52.5">
      <c r="A376" s="7" t="s">
        <v>234</v>
      </c>
      <c r="B376" s="4" t="s">
        <v>235</v>
      </c>
      <c r="C376" s="5">
        <f t="shared" si="46"/>
        <v>8958000</v>
      </c>
      <c r="D376" s="5">
        <f t="shared" si="46"/>
        <v>7346000</v>
      </c>
      <c r="E376" s="5">
        <f t="shared" si="46"/>
        <v>7308000</v>
      </c>
      <c r="F376" s="24">
        <f t="shared" si="41"/>
        <v>0.9948271167982575</v>
      </c>
    </row>
    <row r="377" spans="1:6" ht="12.75">
      <c r="A377" s="7" t="s">
        <v>236</v>
      </c>
      <c r="B377" s="4" t="s">
        <v>237</v>
      </c>
      <c r="C377" s="5">
        <v>8958000</v>
      </c>
      <c r="D377" s="5">
        <v>7346000</v>
      </c>
      <c r="E377" s="5">
        <v>7308000</v>
      </c>
      <c r="F377" s="24">
        <f t="shared" si="41"/>
        <v>0.9948271167982575</v>
      </c>
    </row>
    <row r="378" spans="1:6" ht="27">
      <c r="A378" s="7" t="s">
        <v>374</v>
      </c>
      <c r="B378" s="4" t="s">
        <v>376</v>
      </c>
      <c r="C378" s="5">
        <f>C379</f>
        <v>0</v>
      </c>
      <c r="D378" s="5">
        <f>D379</f>
        <v>0</v>
      </c>
      <c r="E378" s="5">
        <f>E379</f>
        <v>-3033</v>
      </c>
      <c r="F378" s="24"/>
    </row>
    <row r="379" spans="1:6" ht="27">
      <c r="A379" s="7" t="s">
        <v>383</v>
      </c>
      <c r="B379" s="21">
        <v>8501</v>
      </c>
      <c r="C379" s="5"/>
      <c r="D379" s="5"/>
      <c r="E379" s="5">
        <v>-3033</v>
      </c>
      <c r="F379" s="24"/>
    </row>
    <row r="380" spans="1:6" ht="12.75">
      <c r="A380" s="7" t="s">
        <v>307</v>
      </c>
      <c r="B380" s="4" t="s">
        <v>308</v>
      </c>
      <c r="C380" s="5">
        <f aca="true" t="shared" si="47" ref="C380:E381">C381</f>
        <v>866000</v>
      </c>
      <c r="D380" s="5">
        <f t="shared" si="47"/>
        <v>600000</v>
      </c>
      <c r="E380" s="5">
        <f t="shared" si="47"/>
        <v>409362</v>
      </c>
      <c r="F380" s="24">
        <f t="shared" si="41"/>
        <v>0.68227</v>
      </c>
    </row>
    <row r="381" spans="1:6" ht="12.75">
      <c r="A381" s="7" t="s">
        <v>221</v>
      </c>
      <c r="B381" s="4" t="s">
        <v>222</v>
      </c>
      <c r="C381" s="5">
        <f t="shared" si="47"/>
        <v>866000</v>
      </c>
      <c r="D381" s="5">
        <f t="shared" si="47"/>
        <v>600000</v>
      </c>
      <c r="E381" s="5">
        <f t="shared" si="47"/>
        <v>409362</v>
      </c>
      <c r="F381" s="24">
        <f t="shared" si="41"/>
        <v>0.68227</v>
      </c>
    </row>
    <row r="382" spans="1:6" ht="12.75">
      <c r="A382" s="7" t="s">
        <v>223</v>
      </c>
      <c r="B382" s="4" t="s">
        <v>224</v>
      </c>
      <c r="C382" s="5">
        <f>C383+C385</f>
        <v>866000</v>
      </c>
      <c r="D382" s="5">
        <f>D383+D385</f>
        <v>600000</v>
      </c>
      <c r="E382" s="5">
        <f>E383+E385</f>
        <v>409362</v>
      </c>
      <c r="F382" s="24">
        <f t="shared" si="41"/>
        <v>0.68227</v>
      </c>
    </row>
    <row r="383" spans="1:6" ht="12.75">
      <c r="A383" s="7" t="s">
        <v>225</v>
      </c>
      <c r="B383" s="4" t="s">
        <v>226</v>
      </c>
      <c r="C383" s="5">
        <f>C384</f>
        <v>706000</v>
      </c>
      <c r="D383" s="5">
        <f>D384</f>
        <v>440000</v>
      </c>
      <c r="E383" s="5">
        <f>E384</f>
        <v>334362</v>
      </c>
      <c r="F383" s="24">
        <f t="shared" si="41"/>
        <v>0.7599136363636364</v>
      </c>
    </row>
    <row r="384" spans="1:6" ht="12.75">
      <c r="A384" s="7" t="s">
        <v>227</v>
      </c>
      <c r="B384" s="4" t="s">
        <v>228</v>
      </c>
      <c r="C384" s="5">
        <v>706000</v>
      </c>
      <c r="D384" s="5">
        <v>440000</v>
      </c>
      <c r="E384" s="5">
        <v>334362</v>
      </c>
      <c r="F384" s="24">
        <f t="shared" si="41"/>
        <v>0.7599136363636364</v>
      </c>
    </row>
    <row r="385" spans="1:6" ht="26.25">
      <c r="A385" s="7" t="s">
        <v>229</v>
      </c>
      <c r="B385" s="4" t="s">
        <v>176</v>
      </c>
      <c r="C385" s="5">
        <f>C386</f>
        <v>160000</v>
      </c>
      <c r="D385" s="5">
        <f>D386</f>
        <v>160000</v>
      </c>
      <c r="E385" s="5">
        <f>E386</f>
        <v>75000</v>
      </c>
      <c r="F385" s="24">
        <f t="shared" si="41"/>
        <v>0.46875</v>
      </c>
    </row>
    <row r="386" spans="1:6" ht="26.25">
      <c r="A386" s="7" t="s">
        <v>230</v>
      </c>
      <c r="B386" s="4" t="s">
        <v>231</v>
      </c>
      <c r="C386" s="5">
        <v>160000</v>
      </c>
      <c r="D386" s="5">
        <v>160000</v>
      </c>
      <c r="E386" s="5">
        <v>75000</v>
      </c>
      <c r="F386" s="24">
        <f t="shared" si="41"/>
        <v>0.46875</v>
      </c>
    </row>
    <row r="387" spans="1:6" ht="26.25">
      <c r="A387" s="7" t="s">
        <v>309</v>
      </c>
      <c r="B387" s="4" t="s">
        <v>310</v>
      </c>
      <c r="C387" s="5">
        <f aca="true" t="shared" si="48" ref="C387:E389">C388</f>
        <v>426000</v>
      </c>
      <c r="D387" s="5">
        <f t="shared" si="48"/>
        <v>383000</v>
      </c>
      <c r="E387" s="5">
        <f t="shared" si="48"/>
        <v>189675</v>
      </c>
      <c r="F387" s="24">
        <f t="shared" si="41"/>
        <v>0.4952349869451697</v>
      </c>
    </row>
    <row r="388" spans="1:6" ht="12.75">
      <c r="A388" s="7" t="s">
        <v>311</v>
      </c>
      <c r="B388" s="4" t="s">
        <v>312</v>
      </c>
      <c r="C388" s="5">
        <f t="shared" si="48"/>
        <v>426000</v>
      </c>
      <c r="D388" s="5">
        <f t="shared" si="48"/>
        <v>383000</v>
      </c>
      <c r="E388" s="5">
        <f t="shared" si="48"/>
        <v>189675</v>
      </c>
      <c r="F388" s="24">
        <f t="shared" si="41"/>
        <v>0.4952349869451697</v>
      </c>
    </row>
    <row r="389" spans="1:6" ht="12.75">
      <c r="A389" s="7" t="s">
        <v>221</v>
      </c>
      <c r="B389" s="4" t="s">
        <v>222</v>
      </c>
      <c r="C389" s="5">
        <f t="shared" si="48"/>
        <v>426000</v>
      </c>
      <c r="D389" s="5">
        <f t="shared" si="48"/>
        <v>383000</v>
      </c>
      <c r="E389" s="5">
        <f t="shared" si="48"/>
        <v>189675</v>
      </c>
      <c r="F389" s="24">
        <f t="shared" si="41"/>
        <v>0.4952349869451697</v>
      </c>
    </row>
    <row r="390" spans="1:6" ht="26.25">
      <c r="A390" s="7" t="s">
        <v>80</v>
      </c>
      <c r="B390" s="4" t="s">
        <v>81</v>
      </c>
      <c r="C390" s="5">
        <v>426000</v>
      </c>
      <c r="D390" s="5">
        <v>383000</v>
      </c>
      <c r="E390" s="5">
        <v>189675</v>
      </c>
      <c r="F390" s="24">
        <f t="shared" si="41"/>
        <v>0.4952349869451697</v>
      </c>
    </row>
    <row r="391" spans="1:6" ht="26.25">
      <c r="A391" s="7" t="s">
        <v>313</v>
      </c>
      <c r="B391" s="4" t="s">
        <v>314</v>
      </c>
      <c r="C391" s="5">
        <f>C392+C403+C410+C428</f>
        <v>176294000</v>
      </c>
      <c r="D391" s="5">
        <f>D392+D403+D410+D428</f>
        <v>162470000</v>
      </c>
      <c r="E391" s="5">
        <f>E392+E403+E410+E428</f>
        <v>143677067</v>
      </c>
      <c r="F391" s="24">
        <f t="shared" si="41"/>
        <v>0.884329827044993</v>
      </c>
    </row>
    <row r="392" spans="1:6" ht="26.25">
      <c r="A392" s="7" t="s">
        <v>315</v>
      </c>
      <c r="B392" s="4" t="s">
        <v>316</v>
      </c>
      <c r="C392" s="5">
        <f>C393</f>
        <v>13942000</v>
      </c>
      <c r="D392" s="5">
        <f>D393</f>
        <v>9623000</v>
      </c>
      <c r="E392" s="5">
        <f>E393</f>
        <v>6387102</v>
      </c>
      <c r="F392" s="24">
        <f t="shared" si="41"/>
        <v>0.6637329315182375</v>
      </c>
    </row>
    <row r="393" spans="1:6" ht="12.75">
      <c r="A393" s="7" t="s">
        <v>221</v>
      </c>
      <c r="B393" s="4" t="s">
        <v>222</v>
      </c>
      <c r="C393" s="5">
        <f>C394+C395+C399+C401</f>
        <v>13942000</v>
      </c>
      <c r="D393" s="5">
        <f>D394+D395+D399+D401</f>
        <v>9623000</v>
      </c>
      <c r="E393" s="5">
        <f>E394+E395+E399+E401</f>
        <v>6387102</v>
      </c>
      <c r="F393" s="24">
        <f t="shared" si="41"/>
        <v>0.6637329315182375</v>
      </c>
    </row>
    <row r="394" spans="1:6" ht="26.25">
      <c r="A394" s="7" t="s">
        <v>80</v>
      </c>
      <c r="B394" s="4" t="s">
        <v>81</v>
      </c>
      <c r="C394" s="5">
        <v>1709000</v>
      </c>
      <c r="D394" s="5">
        <v>1400000</v>
      </c>
      <c r="E394" s="5">
        <v>961264</v>
      </c>
      <c r="F394" s="24">
        <f aca="true" t="shared" si="49" ref="F394:F457">E394/D394</f>
        <v>0.6866171428571428</v>
      </c>
    </row>
    <row r="395" spans="1:6" ht="12.75">
      <c r="A395" s="7" t="s">
        <v>248</v>
      </c>
      <c r="B395" s="4" t="s">
        <v>249</v>
      </c>
      <c r="C395" s="5">
        <f>C396</f>
        <v>12007000</v>
      </c>
      <c r="D395" s="5">
        <f>D396</f>
        <v>8223000</v>
      </c>
      <c r="E395" s="5">
        <f>E396</f>
        <v>5428721</v>
      </c>
      <c r="F395" s="24">
        <f t="shared" si="49"/>
        <v>0.6601874011917792</v>
      </c>
    </row>
    <row r="396" spans="1:6" ht="12.75">
      <c r="A396" s="7" t="s">
        <v>250</v>
      </c>
      <c r="B396" s="4" t="s">
        <v>251</v>
      </c>
      <c r="C396" s="5">
        <f>C397+C398</f>
        <v>12007000</v>
      </c>
      <c r="D396" s="5">
        <f>D397+D398</f>
        <v>8223000</v>
      </c>
      <c r="E396" s="5">
        <f>E397+E398</f>
        <v>5428721</v>
      </c>
      <c r="F396" s="24">
        <f t="shared" si="49"/>
        <v>0.6601874011917792</v>
      </c>
    </row>
    <row r="397" spans="1:6" ht="12.75">
      <c r="A397" s="7" t="s">
        <v>252</v>
      </c>
      <c r="B397" s="4" t="s">
        <v>253</v>
      </c>
      <c r="C397" s="5">
        <v>3145000</v>
      </c>
      <c r="D397" s="5">
        <v>1862000</v>
      </c>
      <c r="E397" s="5">
        <v>1248667</v>
      </c>
      <c r="F397" s="24">
        <f t="shared" si="49"/>
        <v>0.6706052631578947</v>
      </c>
    </row>
    <row r="398" spans="1:6" ht="12.75">
      <c r="A398" s="7" t="s">
        <v>254</v>
      </c>
      <c r="B398" s="4" t="s">
        <v>255</v>
      </c>
      <c r="C398" s="5">
        <v>8862000</v>
      </c>
      <c r="D398" s="5">
        <v>6361000</v>
      </c>
      <c r="E398" s="5">
        <v>4180054</v>
      </c>
      <c r="F398" s="24">
        <f t="shared" si="49"/>
        <v>0.6571378714038674</v>
      </c>
    </row>
    <row r="399" spans="1:6" ht="39">
      <c r="A399" s="7" t="s">
        <v>82</v>
      </c>
      <c r="B399" s="4" t="s">
        <v>83</v>
      </c>
      <c r="C399" s="5">
        <f>C400</f>
        <v>226000</v>
      </c>
      <c r="D399" s="5">
        <f>D400</f>
        <v>0</v>
      </c>
      <c r="E399" s="5">
        <f>E400</f>
        <v>0</v>
      </c>
      <c r="F399" s="24"/>
    </row>
    <row r="400" spans="1:6" ht="12.75">
      <c r="A400" s="7" t="s">
        <v>84</v>
      </c>
      <c r="B400" s="4" t="s">
        <v>85</v>
      </c>
      <c r="C400" s="5">
        <v>226000</v>
      </c>
      <c r="D400" s="5">
        <v>0</v>
      </c>
      <c r="E400" s="5"/>
      <c r="F400" s="24"/>
    </row>
    <row r="401" spans="1:6" ht="27">
      <c r="A401" s="7" t="s">
        <v>374</v>
      </c>
      <c r="B401" s="4" t="s">
        <v>376</v>
      </c>
      <c r="C401" s="5">
        <f>C402</f>
        <v>0</v>
      </c>
      <c r="D401" s="5">
        <f>D402</f>
        <v>0</v>
      </c>
      <c r="E401" s="5">
        <f>E402</f>
        <v>-2883</v>
      </c>
      <c r="F401" s="24"/>
    </row>
    <row r="402" spans="1:6" ht="14.25">
      <c r="A402" s="7" t="s">
        <v>375</v>
      </c>
      <c r="B402" s="21">
        <v>8501</v>
      </c>
      <c r="C402" s="5"/>
      <c r="D402" s="5"/>
      <c r="E402" s="5">
        <v>-2883</v>
      </c>
      <c r="F402" s="24"/>
    </row>
    <row r="403" spans="1:6" ht="12.75">
      <c r="A403" s="7" t="s">
        <v>317</v>
      </c>
      <c r="B403" s="4" t="s">
        <v>318</v>
      </c>
      <c r="C403" s="5">
        <f aca="true" t="shared" si="50" ref="C403:E405">C404</f>
        <v>2500000</v>
      </c>
      <c r="D403" s="5">
        <f t="shared" si="50"/>
        <v>1500000</v>
      </c>
      <c r="E403" s="5">
        <f t="shared" si="50"/>
        <v>1000000</v>
      </c>
      <c r="F403" s="24">
        <f t="shared" si="49"/>
        <v>0.6666666666666666</v>
      </c>
    </row>
    <row r="404" spans="1:6" ht="12.75">
      <c r="A404" s="7" t="s">
        <v>221</v>
      </c>
      <c r="B404" s="4" t="s">
        <v>222</v>
      </c>
      <c r="C404" s="5">
        <f t="shared" si="50"/>
        <v>2500000</v>
      </c>
      <c r="D404" s="5">
        <f t="shared" si="50"/>
        <v>1500000</v>
      </c>
      <c r="E404" s="5">
        <f t="shared" si="50"/>
        <v>1000000</v>
      </c>
      <c r="F404" s="24">
        <f t="shared" si="49"/>
        <v>0.6666666666666666</v>
      </c>
    </row>
    <row r="405" spans="1:6" ht="26.25">
      <c r="A405" s="7" t="s">
        <v>232</v>
      </c>
      <c r="B405" s="4" t="s">
        <v>233</v>
      </c>
      <c r="C405" s="5">
        <f t="shared" si="50"/>
        <v>2500000</v>
      </c>
      <c r="D405" s="5">
        <f t="shared" si="50"/>
        <v>1500000</v>
      </c>
      <c r="E405" s="5">
        <f t="shared" si="50"/>
        <v>1000000</v>
      </c>
      <c r="F405" s="24">
        <f t="shared" si="49"/>
        <v>0.6666666666666666</v>
      </c>
    </row>
    <row r="406" spans="1:6" ht="52.5">
      <c r="A406" s="7" t="s">
        <v>234</v>
      </c>
      <c r="B406" s="4" t="s">
        <v>235</v>
      </c>
      <c r="C406" s="5">
        <f>C407+C408</f>
        <v>2500000</v>
      </c>
      <c r="D406" s="5">
        <f>D407+D408</f>
        <v>1500000</v>
      </c>
      <c r="E406" s="5">
        <f>E407+E408</f>
        <v>1000000</v>
      </c>
      <c r="F406" s="24">
        <f t="shared" si="49"/>
        <v>0.6666666666666666</v>
      </c>
    </row>
    <row r="407" spans="1:6" ht="12.75">
      <c r="A407" s="7" t="s">
        <v>236</v>
      </c>
      <c r="B407" s="4" t="s">
        <v>237</v>
      </c>
      <c r="C407" s="5"/>
      <c r="D407" s="5"/>
      <c r="E407" s="5"/>
      <c r="F407" s="24"/>
    </row>
    <row r="408" spans="1:6" ht="26.25">
      <c r="A408" s="7" t="s">
        <v>240</v>
      </c>
      <c r="B408" s="4" t="s">
        <v>241</v>
      </c>
      <c r="C408" s="5">
        <v>2500000</v>
      </c>
      <c r="D408" s="5">
        <v>1500000</v>
      </c>
      <c r="E408" s="5">
        <v>1000000</v>
      </c>
      <c r="F408" s="24">
        <f t="shared" si="49"/>
        <v>0.6666666666666666</v>
      </c>
    </row>
    <row r="409" spans="1:6" ht="12.75">
      <c r="A409" s="7" t="s">
        <v>432</v>
      </c>
      <c r="B409" s="21">
        <v>510146</v>
      </c>
      <c r="C409" s="5"/>
      <c r="D409" s="5"/>
      <c r="E409" s="5">
        <v>0</v>
      </c>
      <c r="F409" s="24"/>
    </row>
    <row r="410" spans="1:6" ht="26.25">
      <c r="A410" s="7" t="s">
        <v>319</v>
      </c>
      <c r="B410" s="4" t="s">
        <v>320</v>
      </c>
      <c r="C410" s="5">
        <f>C411</f>
        <v>57501000</v>
      </c>
      <c r="D410" s="5">
        <f>D411</f>
        <v>49528000</v>
      </c>
      <c r="E410" s="5">
        <f>E411</f>
        <v>46458725</v>
      </c>
      <c r="F410" s="24">
        <f t="shared" si="49"/>
        <v>0.9380294984655144</v>
      </c>
    </row>
    <row r="411" spans="1:6" ht="12.75">
      <c r="A411" s="7" t="s">
        <v>221</v>
      </c>
      <c r="B411" s="4" t="s">
        <v>222</v>
      </c>
      <c r="C411" s="5">
        <f>C412+C413+C414+C417+C422+C426</f>
        <v>57501000</v>
      </c>
      <c r="D411" s="5">
        <f>D412+D413+D414+D417+D422+D426</f>
        <v>49528000</v>
      </c>
      <c r="E411" s="5">
        <f>E412+E413+E414+E417+E422+E426</f>
        <v>46458725</v>
      </c>
      <c r="F411" s="24">
        <f t="shared" si="49"/>
        <v>0.9380294984655144</v>
      </c>
    </row>
    <row r="412" spans="1:6" ht="12.75">
      <c r="A412" s="7" t="s">
        <v>78</v>
      </c>
      <c r="B412" s="4" t="s">
        <v>79</v>
      </c>
      <c r="C412" s="5">
        <v>3505000</v>
      </c>
      <c r="D412" s="5">
        <v>3034000</v>
      </c>
      <c r="E412" s="5">
        <v>3028438</v>
      </c>
      <c r="F412" s="24">
        <f t="shared" si="49"/>
        <v>0.9981667765326302</v>
      </c>
    </row>
    <row r="413" spans="1:6" ht="26.25">
      <c r="A413" s="7" t="s">
        <v>80</v>
      </c>
      <c r="B413" s="4" t="s">
        <v>81</v>
      </c>
      <c r="C413" s="5">
        <v>2184000</v>
      </c>
      <c r="D413" s="5">
        <v>2068000</v>
      </c>
      <c r="E413" s="5">
        <v>909970</v>
      </c>
      <c r="F413" s="24">
        <f t="shared" si="49"/>
        <v>0.4400241779497099</v>
      </c>
    </row>
    <row r="414" spans="1:6" ht="26.25">
      <c r="A414" s="7" t="s">
        <v>232</v>
      </c>
      <c r="B414" s="4" t="s">
        <v>233</v>
      </c>
      <c r="C414" s="5">
        <f aca="true" t="shared" si="51" ref="C414:E415">C415</f>
        <v>32065500</v>
      </c>
      <c r="D414" s="5">
        <f t="shared" si="51"/>
        <v>29356500</v>
      </c>
      <c r="E414" s="5">
        <f t="shared" si="51"/>
        <v>28786000</v>
      </c>
      <c r="F414" s="24">
        <f t="shared" si="49"/>
        <v>0.9805664844242331</v>
      </c>
    </row>
    <row r="415" spans="1:6" ht="52.5">
      <c r="A415" s="7" t="s">
        <v>234</v>
      </c>
      <c r="B415" s="4" t="s">
        <v>235</v>
      </c>
      <c r="C415" s="5">
        <f t="shared" si="51"/>
        <v>32065500</v>
      </c>
      <c r="D415" s="5">
        <f t="shared" si="51"/>
        <v>29356500</v>
      </c>
      <c r="E415" s="5">
        <f t="shared" si="51"/>
        <v>28786000</v>
      </c>
      <c r="F415" s="24">
        <f t="shared" si="49"/>
        <v>0.9805664844242331</v>
      </c>
    </row>
    <row r="416" spans="1:6" ht="12.75">
      <c r="A416" s="7" t="s">
        <v>236</v>
      </c>
      <c r="B416" s="4" t="s">
        <v>237</v>
      </c>
      <c r="C416" s="5">
        <v>32065500</v>
      </c>
      <c r="D416" s="5">
        <v>29356500</v>
      </c>
      <c r="E416" s="5">
        <v>28786000</v>
      </c>
      <c r="F416" s="24">
        <f t="shared" si="49"/>
        <v>0.9805664844242331</v>
      </c>
    </row>
    <row r="417" spans="1:6" ht="39">
      <c r="A417" s="7" t="s">
        <v>82</v>
      </c>
      <c r="B417" s="4" t="s">
        <v>83</v>
      </c>
      <c r="C417" s="5">
        <f>C418+C419+C420+C421</f>
        <v>19744500</v>
      </c>
      <c r="D417" s="5">
        <f>D418+D419+D420+D421</f>
        <v>15068500</v>
      </c>
      <c r="E417" s="5">
        <f>E418+E419+E420+E421</f>
        <v>13817957</v>
      </c>
      <c r="F417" s="24">
        <f t="shared" si="49"/>
        <v>0.9170094568138832</v>
      </c>
    </row>
    <row r="418" spans="1:6" ht="12.75">
      <c r="A418" s="7" t="s">
        <v>256</v>
      </c>
      <c r="B418" s="4" t="s">
        <v>257</v>
      </c>
      <c r="C418" s="5">
        <v>1094500</v>
      </c>
      <c r="D418" s="5">
        <v>1094500</v>
      </c>
      <c r="E418" s="5">
        <v>546000</v>
      </c>
      <c r="F418" s="24">
        <f t="shared" si="49"/>
        <v>0.4988579259936044</v>
      </c>
    </row>
    <row r="419" spans="1:6" ht="12.75">
      <c r="A419" s="7" t="s">
        <v>258</v>
      </c>
      <c r="B419" s="4" t="s">
        <v>259</v>
      </c>
      <c r="C419" s="5">
        <v>600000</v>
      </c>
      <c r="D419" s="5">
        <v>600000</v>
      </c>
      <c r="E419" s="5">
        <v>407500</v>
      </c>
      <c r="F419" s="24">
        <f t="shared" si="49"/>
        <v>0.6791666666666667</v>
      </c>
    </row>
    <row r="420" spans="1:6" ht="12.75">
      <c r="A420" s="7" t="s">
        <v>260</v>
      </c>
      <c r="B420" s="4" t="s">
        <v>261</v>
      </c>
      <c r="C420" s="5">
        <v>18042000</v>
      </c>
      <c r="D420" s="5">
        <v>13368000</v>
      </c>
      <c r="E420" s="5">
        <v>12860047</v>
      </c>
      <c r="F420" s="24">
        <f t="shared" si="49"/>
        <v>0.9620023189706762</v>
      </c>
    </row>
    <row r="421" spans="1:6" ht="12.75">
      <c r="A421" s="7" t="s">
        <v>86</v>
      </c>
      <c r="B421" s="4" t="s">
        <v>87</v>
      </c>
      <c r="C421" s="5">
        <v>8000</v>
      </c>
      <c r="D421" s="5">
        <v>6000</v>
      </c>
      <c r="E421" s="5">
        <v>4410</v>
      </c>
      <c r="F421" s="24">
        <f t="shared" si="49"/>
        <v>0.735</v>
      </c>
    </row>
    <row r="422" spans="1:6" ht="12.75">
      <c r="A422" s="7" t="s">
        <v>262</v>
      </c>
      <c r="B422" s="4" t="s">
        <v>263</v>
      </c>
      <c r="C422" s="5">
        <f aca="true" t="shared" si="52" ref="C422:E424">C423</f>
        <v>2000</v>
      </c>
      <c r="D422" s="5">
        <f t="shared" si="52"/>
        <v>1000</v>
      </c>
      <c r="E422" s="5">
        <f t="shared" si="52"/>
        <v>742</v>
      </c>
      <c r="F422" s="24">
        <f t="shared" si="49"/>
        <v>0.742</v>
      </c>
    </row>
    <row r="423" spans="1:6" ht="12.75">
      <c r="A423" s="7" t="s">
        <v>264</v>
      </c>
      <c r="B423" s="4" t="s">
        <v>265</v>
      </c>
      <c r="C423" s="5">
        <f t="shared" si="52"/>
        <v>2000</v>
      </c>
      <c r="D423" s="5">
        <f t="shared" si="52"/>
        <v>1000</v>
      </c>
      <c r="E423" s="5">
        <f t="shared" si="52"/>
        <v>742</v>
      </c>
      <c r="F423" s="24">
        <f t="shared" si="49"/>
        <v>0.742</v>
      </c>
    </row>
    <row r="424" spans="1:6" ht="12.75">
      <c r="A424" s="7" t="s">
        <v>270</v>
      </c>
      <c r="B424" s="4" t="s">
        <v>271</v>
      </c>
      <c r="C424" s="5">
        <f t="shared" si="52"/>
        <v>2000</v>
      </c>
      <c r="D424" s="5">
        <f t="shared" si="52"/>
        <v>1000</v>
      </c>
      <c r="E424" s="5">
        <f t="shared" si="52"/>
        <v>742</v>
      </c>
      <c r="F424" s="24">
        <f t="shared" si="49"/>
        <v>0.742</v>
      </c>
    </row>
    <row r="425" spans="1:6" ht="12.75">
      <c r="A425" s="7" t="s">
        <v>272</v>
      </c>
      <c r="B425" s="4" t="s">
        <v>273</v>
      </c>
      <c r="C425" s="5">
        <v>2000</v>
      </c>
      <c r="D425" s="5">
        <v>1000</v>
      </c>
      <c r="E425" s="5">
        <v>742</v>
      </c>
      <c r="F425" s="24">
        <f t="shared" si="49"/>
        <v>0.742</v>
      </c>
    </row>
    <row r="426" spans="1:6" ht="27">
      <c r="A426" s="7" t="s">
        <v>374</v>
      </c>
      <c r="B426" s="4" t="s">
        <v>376</v>
      </c>
      <c r="C426" s="5">
        <f>C427</f>
        <v>0</v>
      </c>
      <c r="D426" s="5">
        <f>D427</f>
        <v>0</v>
      </c>
      <c r="E426" s="5">
        <f>E427</f>
        <v>-84382</v>
      </c>
      <c r="F426" s="24"/>
    </row>
    <row r="427" spans="1:6" ht="14.25">
      <c r="A427" s="7" t="s">
        <v>375</v>
      </c>
      <c r="B427" s="21">
        <v>8501</v>
      </c>
      <c r="C427" s="5"/>
      <c r="D427" s="5"/>
      <c r="E427" s="5">
        <v>-84382</v>
      </c>
      <c r="F427" s="24"/>
    </row>
    <row r="428" spans="1:6" ht="39">
      <c r="A428" s="7" t="s">
        <v>345</v>
      </c>
      <c r="B428" s="4" t="s">
        <v>322</v>
      </c>
      <c r="C428" s="5">
        <f>C429</f>
        <v>102351000</v>
      </c>
      <c r="D428" s="5">
        <f>D429</f>
        <v>101819000</v>
      </c>
      <c r="E428" s="5">
        <f>E429</f>
        <v>89831240</v>
      </c>
      <c r="F428" s="24">
        <f t="shared" si="49"/>
        <v>0.8822640175212878</v>
      </c>
    </row>
    <row r="429" spans="1:6" ht="12.75">
      <c r="A429" s="7" t="s">
        <v>221</v>
      </c>
      <c r="B429" s="4" t="s">
        <v>222</v>
      </c>
      <c r="C429" s="5">
        <f>C430+C431+C438+C442+C445+C435+C432</f>
        <v>102351000</v>
      </c>
      <c r="D429" s="5">
        <f>D430+D431+D438+D442+D445+D435+D432</f>
        <v>101819000</v>
      </c>
      <c r="E429" s="5">
        <f>E430+E431+E438+E442+E445+E435+E432</f>
        <v>89831240</v>
      </c>
      <c r="F429" s="24">
        <f t="shared" si="49"/>
        <v>0.8822640175212878</v>
      </c>
    </row>
    <row r="430" spans="1:6" ht="12.75">
      <c r="A430" s="7" t="s">
        <v>78</v>
      </c>
      <c r="B430" s="4" t="s">
        <v>79</v>
      </c>
      <c r="C430" s="5">
        <v>81910000</v>
      </c>
      <c r="D430" s="5">
        <v>81910000</v>
      </c>
      <c r="E430" s="5">
        <v>75954465</v>
      </c>
      <c r="F430" s="24">
        <f t="shared" si="49"/>
        <v>0.9272917226223905</v>
      </c>
    </row>
    <row r="431" spans="1:6" ht="26.25">
      <c r="A431" s="7" t="s">
        <v>80</v>
      </c>
      <c r="B431" s="4" t="s">
        <v>81</v>
      </c>
      <c r="C431" s="5">
        <v>12935000</v>
      </c>
      <c r="D431" s="5">
        <v>12909000</v>
      </c>
      <c r="E431" s="5">
        <v>10467646</v>
      </c>
      <c r="F431" s="24">
        <f t="shared" si="49"/>
        <v>0.8108796963358897</v>
      </c>
    </row>
    <row r="432" spans="1:6" ht="26.25">
      <c r="A432" s="7" t="s">
        <v>232</v>
      </c>
      <c r="B432" s="4" t="s">
        <v>233</v>
      </c>
      <c r="C432" s="5">
        <f aca="true" t="shared" si="53" ref="C432:E433">C433</f>
        <v>216000</v>
      </c>
      <c r="D432" s="5">
        <f t="shared" si="53"/>
        <v>216000</v>
      </c>
      <c r="E432" s="5">
        <f t="shared" si="53"/>
        <v>0</v>
      </c>
      <c r="F432" s="24">
        <f t="shared" si="49"/>
        <v>0</v>
      </c>
    </row>
    <row r="433" spans="1:6" ht="52.5">
      <c r="A433" s="7" t="s">
        <v>234</v>
      </c>
      <c r="B433" s="4" t="s">
        <v>235</v>
      </c>
      <c r="C433" s="5">
        <f t="shared" si="53"/>
        <v>216000</v>
      </c>
      <c r="D433" s="5">
        <f t="shared" si="53"/>
        <v>216000</v>
      </c>
      <c r="E433" s="5">
        <f t="shared" si="53"/>
        <v>0</v>
      </c>
      <c r="F433" s="24">
        <f t="shared" si="49"/>
        <v>0</v>
      </c>
    </row>
    <row r="434" spans="1:6" ht="12.75">
      <c r="A434" s="7" t="s">
        <v>236</v>
      </c>
      <c r="B434" s="4" t="s">
        <v>237</v>
      </c>
      <c r="C434" s="5">
        <v>216000</v>
      </c>
      <c r="D434" s="5">
        <v>216000</v>
      </c>
      <c r="E434" s="5">
        <v>0</v>
      </c>
      <c r="F434" s="24">
        <f t="shared" si="49"/>
        <v>0</v>
      </c>
    </row>
    <row r="435" spans="1:6" ht="12.75">
      <c r="A435" s="7" t="s">
        <v>242</v>
      </c>
      <c r="B435" s="4" t="s">
        <v>243</v>
      </c>
      <c r="C435" s="5">
        <f>C436</f>
        <v>0</v>
      </c>
      <c r="D435" s="5">
        <f>D436</f>
        <v>0</v>
      </c>
      <c r="E435" s="5"/>
      <c r="F435" s="24"/>
    </row>
    <row r="436" spans="1:6" ht="12.75">
      <c r="A436" s="7" t="s">
        <v>244</v>
      </c>
      <c r="B436" s="4" t="s">
        <v>245</v>
      </c>
      <c r="C436" s="5">
        <f>C437</f>
        <v>0</v>
      </c>
      <c r="D436" s="5">
        <f>D437</f>
        <v>0</v>
      </c>
      <c r="E436" s="5"/>
      <c r="F436" s="24"/>
    </row>
    <row r="437" spans="1:6" ht="39">
      <c r="A437" s="7" t="s">
        <v>426</v>
      </c>
      <c r="B437" s="4" t="s">
        <v>427</v>
      </c>
      <c r="C437" s="5"/>
      <c r="D437" s="5"/>
      <c r="E437" s="5"/>
      <c r="F437" s="24"/>
    </row>
    <row r="438" spans="1:6" ht="12.75">
      <c r="A438" s="7" t="s">
        <v>248</v>
      </c>
      <c r="B438" s="4" t="s">
        <v>249</v>
      </c>
      <c r="C438" s="5">
        <f>C439</f>
        <v>5648000</v>
      </c>
      <c r="D438" s="5">
        <f>D439</f>
        <v>5142000</v>
      </c>
      <c r="E438" s="5">
        <f>E439</f>
        <v>3792548</v>
      </c>
      <c r="F438" s="24">
        <f t="shared" si="49"/>
        <v>0.737562816024893</v>
      </c>
    </row>
    <row r="439" spans="1:6" ht="12.75">
      <c r="A439" s="7" t="s">
        <v>250</v>
      </c>
      <c r="B439" s="4" t="s">
        <v>251</v>
      </c>
      <c r="C439" s="5">
        <f>C440+C441</f>
        <v>5648000</v>
      </c>
      <c r="D439" s="5">
        <f>D440+D441</f>
        <v>5142000</v>
      </c>
      <c r="E439" s="5">
        <f>E440+E441</f>
        <v>3792548</v>
      </c>
      <c r="F439" s="24">
        <f t="shared" si="49"/>
        <v>0.737562816024893</v>
      </c>
    </row>
    <row r="440" spans="1:6" ht="12.75">
      <c r="A440" s="7" t="s">
        <v>252</v>
      </c>
      <c r="B440" s="4" t="s">
        <v>253</v>
      </c>
      <c r="C440" s="5">
        <v>3740000</v>
      </c>
      <c r="D440" s="5">
        <v>3721000</v>
      </c>
      <c r="E440" s="5">
        <v>3358305</v>
      </c>
      <c r="F440" s="24">
        <f t="shared" si="49"/>
        <v>0.9025275463585057</v>
      </c>
    </row>
    <row r="441" spans="1:6" ht="12.75">
      <c r="A441" s="7" t="s">
        <v>254</v>
      </c>
      <c r="B441" s="4" t="s">
        <v>255</v>
      </c>
      <c r="C441" s="5">
        <v>1908000</v>
      </c>
      <c r="D441" s="5">
        <v>1421000</v>
      </c>
      <c r="E441" s="5">
        <v>434243</v>
      </c>
      <c r="F441" s="24">
        <f t="shared" si="49"/>
        <v>0.30558972554539054</v>
      </c>
    </row>
    <row r="442" spans="1:6" ht="39">
      <c r="A442" s="7" t="s">
        <v>82</v>
      </c>
      <c r="B442" s="4" t="s">
        <v>83</v>
      </c>
      <c r="C442" s="5">
        <f>C443+C444</f>
        <v>1642000</v>
      </c>
      <c r="D442" s="5">
        <f>D443+D444</f>
        <v>1642000</v>
      </c>
      <c r="E442" s="5">
        <f>E443+E444</f>
        <v>1150676</v>
      </c>
      <c r="F442" s="24">
        <f t="shared" si="49"/>
        <v>0.7007771010962242</v>
      </c>
    </row>
    <row r="443" spans="1:6" ht="12.75">
      <c r="A443" s="7" t="s">
        <v>256</v>
      </c>
      <c r="B443" s="4" t="s">
        <v>257</v>
      </c>
      <c r="C443" s="5">
        <v>800000</v>
      </c>
      <c r="D443" s="5">
        <v>800000</v>
      </c>
      <c r="E443" s="5">
        <v>392250</v>
      </c>
      <c r="F443" s="24">
        <f t="shared" si="49"/>
        <v>0.4903125</v>
      </c>
    </row>
    <row r="444" spans="1:6" ht="12.75">
      <c r="A444" s="7" t="s">
        <v>86</v>
      </c>
      <c r="B444" s="4" t="s">
        <v>87</v>
      </c>
      <c r="C444" s="5">
        <v>842000</v>
      </c>
      <c r="D444" s="5">
        <v>842000</v>
      </c>
      <c r="E444" s="5">
        <f>230443+527983</f>
        <v>758426</v>
      </c>
      <c r="F444" s="24">
        <f t="shared" si="49"/>
        <v>0.9007434679334917</v>
      </c>
    </row>
    <row r="445" spans="1:6" ht="27">
      <c r="A445" s="7" t="s">
        <v>374</v>
      </c>
      <c r="B445" s="4" t="s">
        <v>376</v>
      </c>
      <c r="C445" s="5">
        <f>C446</f>
        <v>0</v>
      </c>
      <c r="D445" s="5">
        <f>D446</f>
        <v>0</v>
      </c>
      <c r="E445" s="5">
        <f>E446</f>
        <v>-1534095</v>
      </c>
      <c r="F445" s="24"/>
    </row>
    <row r="446" spans="1:6" ht="14.25">
      <c r="A446" s="7" t="s">
        <v>375</v>
      </c>
      <c r="B446" s="21">
        <v>8501</v>
      </c>
      <c r="C446" s="5"/>
      <c r="D446" s="5"/>
      <c r="E446" s="5">
        <v>-1534095</v>
      </c>
      <c r="F446" s="24"/>
    </row>
    <row r="447" spans="1:6" ht="26.25">
      <c r="A447" s="7" t="s">
        <v>323</v>
      </c>
      <c r="B447" s="4" t="s">
        <v>324</v>
      </c>
      <c r="C447" s="5">
        <f aca="true" t="shared" si="54" ref="C447:E448">C448</f>
        <v>60113000</v>
      </c>
      <c r="D447" s="5">
        <f t="shared" si="54"/>
        <v>10389000</v>
      </c>
      <c r="E447" s="5">
        <f t="shared" si="54"/>
        <v>7723474</v>
      </c>
      <c r="F447" s="24">
        <f t="shared" si="49"/>
        <v>0.7434280488978727</v>
      </c>
    </row>
    <row r="448" spans="1:6" ht="12.75">
      <c r="A448" s="7" t="s">
        <v>327</v>
      </c>
      <c r="B448" s="4" t="s">
        <v>328</v>
      </c>
      <c r="C448" s="5">
        <f t="shared" si="54"/>
        <v>60113000</v>
      </c>
      <c r="D448" s="5">
        <f t="shared" si="54"/>
        <v>10389000</v>
      </c>
      <c r="E448" s="5">
        <f t="shared" si="54"/>
        <v>7723474</v>
      </c>
      <c r="F448" s="24">
        <f t="shared" si="49"/>
        <v>0.7434280488978727</v>
      </c>
    </row>
    <row r="449" spans="1:6" ht="12.75">
      <c r="A449" s="7" t="s">
        <v>221</v>
      </c>
      <c r="B449" s="4" t="s">
        <v>222</v>
      </c>
      <c r="C449" s="5">
        <f>C450+C451+C455</f>
        <v>60113000</v>
      </c>
      <c r="D449" s="5">
        <f>D450+D451+D455</f>
        <v>10389000</v>
      </c>
      <c r="E449" s="5">
        <f>E450+E451+E455</f>
        <v>7723474</v>
      </c>
      <c r="F449" s="24">
        <f t="shared" si="49"/>
        <v>0.7434280488978727</v>
      </c>
    </row>
    <row r="450" spans="1:6" ht="26.25">
      <c r="A450" s="7" t="s">
        <v>80</v>
      </c>
      <c r="B450" s="4" t="s">
        <v>81</v>
      </c>
      <c r="C450" s="5">
        <v>60113000</v>
      </c>
      <c r="D450" s="5">
        <v>10389000</v>
      </c>
      <c r="E450" s="5">
        <v>7893473</v>
      </c>
      <c r="F450" s="24">
        <f t="shared" si="49"/>
        <v>0.7597914139955723</v>
      </c>
    </row>
    <row r="451" spans="1:6" ht="12.75">
      <c r="A451" s="7" t="s">
        <v>262</v>
      </c>
      <c r="B451" s="4" t="s">
        <v>263</v>
      </c>
      <c r="C451" s="5">
        <f aca="true" t="shared" si="55" ref="C451:D453">C452</f>
        <v>0</v>
      </c>
      <c r="D451" s="5">
        <f t="shared" si="55"/>
        <v>0</v>
      </c>
      <c r="E451" s="5"/>
      <c r="F451" s="24"/>
    </row>
    <row r="452" spans="1:6" ht="12.75">
      <c r="A452" s="7" t="s">
        <v>264</v>
      </c>
      <c r="B452" s="4" t="s">
        <v>265</v>
      </c>
      <c r="C452" s="5">
        <f t="shared" si="55"/>
        <v>0</v>
      </c>
      <c r="D452" s="5">
        <f t="shared" si="55"/>
        <v>0</v>
      </c>
      <c r="E452" s="5"/>
      <c r="F452" s="24"/>
    </row>
    <row r="453" spans="1:6" ht="12.75">
      <c r="A453" s="7" t="s">
        <v>270</v>
      </c>
      <c r="B453" s="4" t="s">
        <v>271</v>
      </c>
      <c r="C453" s="5">
        <f t="shared" si="55"/>
        <v>0</v>
      </c>
      <c r="D453" s="5">
        <f t="shared" si="55"/>
        <v>0</v>
      </c>
      <c r="E453" s="5"/>
      <c r="F453" s="24"/>
    </row>
    <row r="454" spans="1:6" ht="12.75">
      <c r="A454" s="7" t="s">
        <v>272</v>
      </c>
      <c r="B454" s="4" t="s">
        <v>273</v>
      </c>
      <c r="C454" s="5"/>
      <c r="D454" s="5"/>
      <c r="E454" s="5"/>
      <c r="F454" s="24"/>
    </row>
    <row r="455" spans="1:6" ht="27">
      <c r="A455" s="7" t="s">
        <v>374</v>
      </c>
      <c r="B455" s="4" t="s">
        <v>376</v>
      </c>
      <c r="C455" s="5">
        <f>C456</f>
        <v>0</v>
      </c>
      <c r="D455" s="5">
        <f>D456</f>
        <v>0</v>
      </c>
      <c r="E455" s="5">
        <f>E456</f>
        <v>-169999</v>
      </c>
      <c r="F455" s="24"/>
    </row>
    <row r="456" spans="1:6" ht="14.25">
      <c r="A456" s="7" t="s">
        <v>375</v>
      </c>
      <c r="B456" s="21">
        <v>8501</v>
      </c>
      <c r="C456" s="5"/>
      <c r="D456" s="5"/>
      <c r="E456" s="5">
        <f>-169999</f>
        <v>-169999</v>
      </c>
      <c r="F456" s="24"/>
    </row>
    <row r="457" spans="1:6" ht="26.25">
      <c r="A457" s="7" t="s">
        <v>329</v>
      </c>
      <c r="B457" s="4" t="s">
        <v>330</v>
      </c>
      <c r="C457" s="5">
        <f>C458+C461+C476</f>
        <v>61999000</v>
      </c>
      <c r="D457" s="5">
        <f>D458+D461+D476</f>
        <v>53048000</v>
      </c>
      <c r="E457" s="5">
        <f>E458+E461+E476</f>
        <v>28776990</v>
      </c>
      <c r="F457" s="24">
        <f t="shared" si="49"/>
        <v>0.5424707811793094</v>
      </c>
    </row>
    <row r="458" spans="1:6" ht="26.25">
      <c r="A458" s="7" t="s">
        <v>331</v>
      </c>
      <c r="B458" s="4" t="s">
        <v>332</v>
      </c>
      <c r="C458" s="5">
        <f aca="true" t="shared" si="56" ref="C458:E459">C459</f>
        <v>205000</v>
      </c>
      <c r="D458" s="5">
        <f t="shared" si="56"/>
        <v>205000</v>
      </c>
      <c r="E458" s="5">
        <f t="shared" si="56"/>
        <v>0</v>
      </c>
      <c r="F458" s="24">
        <f aca="true" t="shared" si="57" ref="F458:F521">E458/D458</f>
        <v>0</v>
      </c>
    </row>
    <row r="459" spans="1:6" ht="12.75">
      <c r="A459" s="7" t="s">
        <v>221</v>
      </c>
      <c r="B459" s="4" t="s">
        <v>222</v>
      </c>
      <c r="C459" s="5">
        <f t="shared" si="56"/>
        <v>205000</v>
      </c>
      <c r="D459" s="5">
        <f t="shared" si="56"/>
        <v>205000</v>
      </c>
      <c r="E459" s="5">
        <f t="shared" si="56"/>
        <v>0</v>
      </c>
      <c r="F459" s="24">
        <f t="shared" si="57"/>
        <v>0</v>
      </c>
    </row>
    <row r="460" spans="1:6" ht="26.25">
      <c r="A460" s="7" t="s">
        <v>80</v>
      </c>
      <c r="B460" s="4" t="s">
        <v>81</v>
      </c>
      <c r="C460" s="5">
        <v>205000</v>
      </c>
      <c r="D460" s="5">
        <v>205000</v>
      </c>
      <c r="E460" s="5">
        <v>0</v>
      </c>
      <c r="F460" s="24">
        <f t="shared" si="57"/>
        <v>0</v>
      </c>
    </row>
    <row r="461" spans="1:6" ht="12.75">
      <c r="A461" s="7" t="s">
        <v>333</v>
      </c>
      <c r="B461" s="4" t="s">
        <v>334</v>
      </c>
      <c r="C461" s="5">
        <f>C462</f>
        <v>52211000</v>
      </c>
      <c r="D461" s="5">
        <f>D462</f>
        <v>46096000</v>
      </c>
      <c r="E461" s="5">
        <f>E462</f>
        <v>24471322</v>
      </c>
      <c r="F461" s="24">
        <f t="shared" si="57"/>
        <v>0.5308773429364804</v>
      </c>
    </row>
    <row r="462" spans="1:6" ht="12.75">
      <c r="A462" s="7" t="s">
        <v>221</v>
      </c>
      <c r="B462" s="4" t="s">
        <v>222</v>
      </c>
      <c r="C462" s="5">
        <f>C463+C464+C468+C474</f>
        <v>52211000</v>
      </c>
      <c r="D462" s="5">
        <f>D463+D464+D468+D474</f>
        <v>46096000</v>
      </c>
      <c r="E462" s="5">
        <f>E463+E464+E468+E474</f>
        <v>24471322</v>
      </c>
      <c r="F462" s="24">
        <f t="shared" si="57"/>
        <v>0.5308773429364804</v>
      </c>
    </row>
    <row r="463" spans="1:6" ht="26.25">
      <c r="A463" s="7" t="s">
        <v>80</v>
      </c>
      <c r="B463" s="4" t="s">
        <v>81</v>
      </c>
      <c r="C463" s="5">
        <v>36635000</v>
      </c>
      <c r="D463" s="5">
        <v>35385000</v>
      </c>
      <c r="E463" s="5">
        <v>15548283</v>
      </c>
      <c r="F463" s="24">
        <f t="shared" si="57"/>
        <v>0.4394032217041119</v>
      </c>
    </row>
    <row r="464" spans="1:6" ht="12.75">
      <c r="A464" s="7" t="s">
        <v>242</v>
      </c>
      <c r="B464" s="4" t="s">
        <v>243</v>
      </c>
      <c r="C464" s="5">
        <f>C465</f>
        <v>11096000</v>
      </c>
      <c r="D464" s="5">
        <f>D465</f>
        <v>8471000</v>
      </c>
      <c r="E464" s="5">
        <f>E465</f>
        <v>6925163</v>
      </c>
      <c r="F464" s="24">
        <f t="shared" si="57"/>
        <v>0.8175142250029512</v>
      </c>
    </row>
    <row r="465" spans="1:6" ht="12.75">
      <c r="A465" s="7" t="s">
        <v>244</v>
      </c>
      <c r="B465" s="4" t="s">
        <v>245</v>
      </c>
      <c r="C465" s="5">
        <f>C466+C467</f>
        <v>11096000</v>
      </c>
      <c r="D465" s="5">
        <f>D466+D467</f>
        <v>8471000</v>
      </c>
      <c r="E465" s="5">
        <f>E466+E467</f>
        <v>6925163</v>
      </c>
      <c r="F465" s="24">
        <f t="shared" si="57"/>
        <v>0.8175142250029512</v>
      </c>
    </row>
    <row r="466" spans="1:6" ht="12.75">
      <c r="A466" s="7" t="s">
        <v>246</v>
      </c>
      <c r="B466" s="4" t="s">
        <v>247</v>
      </c>
      <c r="C466" s="5">
        <v>9096000</v>
      </c>
      <c r="D466" s="5">
        <v>7471000</v>
      </c>
      <c r="E466" s="5">
        <v>6925163</v>
      </c>
      <c r="F466" s="24">
        <f t="shared" si="57"/>
        <v>0.9269392316958908</v>
      </c>
    </row>
    <row r="467" spans="1:6" ht="12.75">
      <c r="A467" s="7" t="s">
        <v>447</v>
      </c>
      <c r="B467" s="4" t="s">
        <v>448</v>
      </c>
      <c r="C467" s="5">
        <v>2000000</v>
      </c>
      <c r="D467" s="5">
        <v>1000000</v>
      </c>
      <c r="E467" s="5"/>
      <c r="F467" s="24">
        <f t="shared" si="57"/>
        <v>0</v>
      </c>
    </row>
    <row r="468" spans="1:6" ht="12.75">
      <c r="A468" s="7" t="s">
        <v>262</v>
      </c>
      <c r="B468" s="4" t="s">
        <v>263</v>
      </c>
      <c r="C468" s="5">
        <f>C469</f>
        <v>4480000</v>
      </c>
      <c r="D468" s="5">
        <f>D469</f>
        <v>2240000</v>
      </c>
      <c r="E468" s="5">
        <f>E469</f>
        <v>2239654</v>
      </c>
      <c r="F468" s="24">
        <f t="shared" si="57"/>
        <v>0.9998455357142857</v>
      </c>
    </row>
    <row r="469" spans="1:6" ht="12.75">
      <c r="A469" s="7" t="s">
        <v>264</v>
      </c>
      <c r="B469" s="4" t="s">
        <v>265</v>
      </c>
      <c r="C469" s="5">
        <f>C470+C472</f>
        <v>4480000</v>
      </c>
      <c r="D469" s="5">
        <f>D470+D472</f>
        <v>2240000</v>
      </c>
      <c r="E469" s="5">
        <f>E470+E472</f>
        <v>2239654</v>
      </c>
      <c r="F469" s="24">
        <f t="shared" si="57"/>
        <v>0.9998455357142857</v>
      </c>
    </row>
    <row r="470" spans="1:6" ht="26.25">
      <c r="A470" s="7" t="s">
        <v>266</v>
      </c>
      <c r="B470" s="4" t="s">
        <v>267</v>
      </c>
      <c r="C470" s="5">
        <f>C471</f>
        <v>1088000</v>
      </c>
      <c r="D470" s="5">
        <f>D471</f>
        <v>544000</v>
      </c>
      <c r="E470" s="5">
        <f>E471</f>
        <v>543750</v>
      </c>
      <c r="F470" s="24">
        <f t="shared" si="57"/>
        <v>0.9995404411764706</v>
      </c>
    </row>
    <row r="471" spans="1:6" ht="12.75">
      <c r="A471" s="7" t="s">
        <v>268</v>
      </c>
      <c r="B471" s="4" t="s">
        <v>269</v>
      </c>
      <c r="C471" s="5">
        <v>1088000</v>
      </c>
      <c r="D471" s="5">
        <v>544000</v>
      </c>
      <c r="E471" s="5">
        <v>543750</v>
      </c>
      <c r="F471" s="24">
        <f t="shared" si="57"/>
        <v>0.9995404411764706</v>
      </c>
    </row>
    <row r="472" spans="1:6" ht="12.75">
      <c r="A472" s="7" t="s">
        <v>270</v>
      </c>
      <c r="B472" s="4" t="s">
        <v>271</v>
      </c>
      <c r="C472" s="5">
        <f>C473</f>
        <v>3392000</v>
      </c>
      <c r="D472" s="5">
        <f>D473</f>
        <v>1696000</v>
      </c>
      <c r="E472" s="5">
        <f>E473</f>
        <v>1695904</v>
      </c>
      <c r="F472" s="24">
        <f t="shared" si="57"/>
        <v>0.9999433962264151</v>
      </c>
    </row>
    <row r="473" spans="1:6" ht="12.75">
      <c r="A473" s="7" t="s">
        <v>272</v>
      </c>
      <c r="B473" s="4" t="s">
        <v>273</v>
      </c>
      <c r="C473" s="5">
        <v>3392000</v>
      </c>
      <c r="D473" s="5">
        <v>1696000</v>
      </c>
      <c r="E473" s="5">
        <v>1695904</v>
      </c>
      <c r="F473" s="24">
        <f t="shared" si="57"/>
        <v>0.9999433962264151</v>
      </c>
    </row>
    <row r="474" spans="1:6" ht="27">
      <c r="A474" s="7" t="s">
        <v>374</v>
      </c>
      <c r="B474" s="4" t="s">
        <v>376</v>
      </c>
      <c r="C474" s="5">
        <f>C475</f>
        <v>0</v>
      </c>
      <c r="D474" s="5">
        <f>D475</f>
        <v>0</v>
      </c>
      <c r="E474" s="5">
        <f>E475</f>
        <v>-241778</v>
      </c>
      <c r="F474" s="24"/>
    </row>
    <row r="475" spans="1:6" ht="14.25">
      <c r="A475" s="7" t="s">
        <v>375</v>
      </c>
      <c r="B475" s="21">
        <v>8501</v>
      </c>
      <c r="C475" s="5"/>
      <c r="D475" s="5"/>
      <c r="E475" s="5">
        <v>-241778</v>
      </c>
      <c r="F475" s="24"/>
    </row>
    <row r="476" spans="1:6" ht="26.25">
      <c r="A476" s="7" t="s">
        <v>335</v>
      </c>
      <c r="B476" s="4" t="s">
        <v>336</v>
      </c>
      <c r="C476" s="5">
        <f>C477</f>
        <v>9583000</v>
      </c>
      <c r="D476" s="5">
        <f>D477</f>
        <v>6747000</v>
      </c>
      <c r="E476" s="5">
        <f>E477</f>
        <v>4305668</v>
      </c>
      <c r="F476" s="24">
        <f t="shared" si="57"/>
        <v>0.6381603675707722</v>
      </c>
    </row>
    <row r="477" spans="1:6" ht="12.75">
      <c r="A477" s="7" t="s">
        <v>221</v>
      </c>
      <c r="B477" s="4" t="s">
        <v>222</v>
      </c>
      <c r="C477" s="5">
        <f>C478+C479+C483+C485</f>
        <v>9583000</v>
      </c>
      <c r="D477" s="5">
        <f>D478+D479+D483+D485</f>
        <v>6747000</v>
      </c>
      <c r="E477" s="5">
        <f>E478+E479+E483+E485</f>
        <v>4305668</v>
      </c>
      <c r="F477" s="24">
        <f t="shared" si="57"/>
        <v>0.6381603675707722</v>
      </c>
    </row>
    <row r="478" spans="1:6" ht="26.25">
      <c r="A478" s="7" t="s">
        <v>80</v>
      </c>
      <c r="B478" s="4" t="s">
        <v>81</v>
      </c>
      <c r="C478" s="5">
        <v>7008000</v>
      </c>
      <c r="D478" s="5">
        <v>4232000</v>
      </c>
      <c r="E478" s="5">
        <v>2666945</v>
      </c>
      <c r="F478" s="24">
        <f t="shared" si="57"/>
        <v>0.6301854914933838</v>
      </c>
    </row>
    <row r="479" spans="1:6" ht="26.25">
      <c r="A479" s="7" t="s">
        <v>232</v>
      </c>
      <c r="B479" s="4" t="s">
        <v>233</v>
      </c>
      <c r="C479" s="5">
        <f>C480</f>
        <v>345000</v>
      </c>
      <c r="D479" s="5">
        <f>D480</f>
        <v>285000</v>
      </c>
      <c r="E479" s="5">
        <f>E480</f>
        <v>231648</v>
      </c>
      <c r="F479" s="24">
        <f t="shared" si="57"/>
        <v>0.8128</v>
      </c>
    </row>
    <row r="480" spans="1:6" ht="52.5">
      <c r="A480" s="7" t="s">
        <v>234</v>
      </c>
      <c r="B480" s="4" t="s">
        <v>235</v>
      </c>
      <c r="C480" s="5">
        <f>C481+C482</f>
        <v>345000</v>
      </c>
      <c r="D480" s="5">
        <f>D481+D482</f>
        <v>285000</v>
      </c>
      <c r="E480" s="5">
        <f>E481+E482</f>
        <v>231648</v>
      </c>
      <c r="F480" s="24">
        <f t="shared" si="57"/>
        <v>0.8128</v>
      </c>
    </row>
    <row r="481" spans="1:6" ht="12.75">
      <c r="A481" s="7" t="s">
        <v>236</v>
      </c>
      <c r="B481" s="4" t="s">
        <v>237</v>
      </c>
      <c r="C481" s="5">
        <v>95000</v>
      </c>
      <c r="D481" s="5">
        <v>95000</v>
      </c>
      <c r="E481" s="5">
        <v>67100</v>
      </c>
      <c r="F481" s="24">
        <f t="shared" si="57"/>
        <v>0.7063157894736842</v>
      </c>
    </row>
    <row r="482" spans="1:6" ht="12.75">
      <c r="A482" s="7" t="s">
        <v>238</v>
      </c>
      <c r="B482" s="4" t="s">
        <v>239</v>
      </c>
      <c r="C482" s="5">
        <v>250000</v>
      </c>
      <c r="D482" s="5">
        <v>190000</v>
      </c>
      <c r="E482" s="5">
        <v>164548</v>
      </c>
      <c r="F482" s="24">
        <f t="shared" si="57"/>
        <v>0.866042105263158</v>
      </c>
    </row>
    <row r="483" spans="1:6" ht="39">
      <c r="A483" s="7" t="s">
        <v>82</v>
      </c>
      <c r="B483" s="4" t="s">
        <v>83</v>
      </c>
      <c r="C483" s="5">
        <f>C484</f>
        <v>2230000</v>
      </c>
      <c r="D483" s="5">
        <f>D484</f>
        <v>2230000</v>
      </c>
      <c r="E483" s="5">
        <f>E484</f>
        <v>1407096</v>
      </c>
      <c r="F483" s="24">
        <f t="shared" si="57"/>
        <v>0.6309847533632287</v>
      </c>
    </row>
    <row r="484" spans="1:6" ht="12.75">
      <c r="A484" s="7" t="s">
        <v>256</v>
      </c>
      <c r="B484" s="4" t="s">
        <v>257</v>
      </c>
      <c r="C484" s="5">
        <v>2230000</v>
      </c>
      <c r="D484" s="5">
        <v>2230000</v>
      </c>
      <c r="E484" s="5">
        <v>1407096</v>
      </c>
      <c r="F484" s="24">
        <f t="shared" si="57"/>
        <v>0.6309847533632287</v>
      </c>
    </row>
    <row r="485" spans="1:6" ht="27">
      <c r="A485" s="7" t="s">
        <v>374</v>
      </c>
      <c r="B485" s="4" t="s">
        <v>376</v>
      </c>
      <c r="C485" s="5">
        <f>C486</f>
        <v>0</v>
      </c>
      <c r="D485" s="5">
        <f>D486</f>
        <v>0</v>
      </c>
      <c r="E485" s="5">
        <f>E486</f>
        <v>-21</v>
      </c>
      <c r="F485" s="24"/>
    </row>
    <row r="486" spans="1:6" ht="14.25">
      <c r="A486" s="7" t="s">
        <v>375</v>
      </c>
      <c r="B486" s="21">
        <v>8501</v>
      </c>
      <c r="C486" s="5"/>
      <c r="D486" s="5"/>
      <c r="E486" s="5">
        <v>-21</v>
      </c>
      <c r="F486" s="24"/>
    </row>
    <row r="487" spans="1:7" ht="26.25">
      <c r="A487" s="7" t="s">
        <v>346</v>
      </c>
      <c r="B487" s="4" t="s">
        <v>141</v>
      </c>
      <c r="C487" s="5">
        <f>C497+C507+C509+C491+C495+C488</f>
        <v>113650000</v>
      </c>
      <c r="D487" s="5">
        <f>D497+D507+D509+D491+D495+D488</f>
        <v>74533000</v>
      </c>
      <c r="E487" s="5">
        <f>E497+E507+E509+E491+E495+E488</f>
        <v>85770691</v>
      </c>
      <c r="F487" s="24">
        <f t="shared" si="57"/>
        <v>1.1507747038224678</v>
      </c>
      <c r="G487" s="12"/>
    </row>
    <row r="488" spans="1:6" ht="26.25">
      <c r="A488" s="7" t="s">
        <v>398</v>
      </c>
      <c r="B488" s="4" t="s">
        <v>399</v>
      </c>
      <c r="C488" s="5">
        <f>C489</f>
        <v>12260000</v>
      </c>
      <c r="D488" s="5">
        <f>D489</f>
        <v>5299000</v>
      </c>
      <c r="E488" s="5">
        <f>E489</f>
        <v>0</v>
      </c>
      <c r="F488" s="24">
        <f t="shared" si="57"/>
        <v>0</v>
      </c>
    </row>
    <row r="489" spans="1:6" ht="12.75">
      <c r="A489" s="7" t="s">
        <v>36</v>
      </c>
      <c r="B489" s="4" t="s">
        <v>400</v>
      </c>
      <c r="C489" s="5">
        <v>12260000</v>
      </c>
      <c r="D489" s="5">
        <v>5299000</v>
      </c>
      <c r="E489" s="5">
        <v>0</v>
      </c>
      <c r="F489" s="24">
        <f t="shared" si="57"/>
        <v>0</v>
      </c>
    </row>
    <row r="490" spans="1:7" ht="14.25">
      <c r="A490" s="7" t="s">
        <v>384</v>
      </c>
      <c r="B490" s="4" t="s">
        <v>41</v>
      </c>
      <c r="C490" s="5">
        <f>C491</f>
        <v>8000</v>
      </c>
      <c r="D490" s="5">
        <f>D491</f>
        <v>8000</v>
      </c>
      <c r="E490" s="5">
        <f>E491</f>
        <v>9733</v>
      </c>
      <c r="F490" s="24">
        <f t="shared" si="57"/>
        <v>1.216625</v>
      </c>
      <c r="G490" s="9"/>
    </row>
    <row r="491" spans="1:6" ht="14.25">
      <c r="A491" s="7" t="s">
        <v>385</v>
      </c>
      <c r="B491" s="21">
        <v>3902</v>
      </c>
      <c r="C491" s="5">
        <f>C492+C493</f>
        <v>8000</v>
      </c>
      <c r="D491" s="5">
        <f>D492+D493</f>
        <v>8000</v>
      </c>
      <c r="E491" s="5">
        <f>E492+E493</f>
        <v>9733</v>
      </c>
      <c r="F491" s="24">
        <f t="shared" si="57"/>
        <v>1.216625</v>
      </c>
    </row>
    <row r="492" spans="1:6" ht="14.25">
      <c r="A492" s="7" t="s">
        <v>44</v>
      </c>
      <c r="B492" s="21">
        <v>390201</v>
      </c>
      <c r="C492" s="5">
        <v>2000</v>
      </c>
      <c r="D492" s="5">
        <v>2000</v>
      </c>
      <c r="E492" s="5">
        <v>3548</v>
      </c>
      <c r="F492" s="24">
        <f t="shared" si="57"/>
        <v>1.774</v>
      </c>
    </row>
    <row r="493" spans="1:6" ht="14.25">
      <c r="A493" s="7" t="s">
        <v>435</v>
      </c>
      <c r="B493" s="21">
        <v>390207</v>
      </c>
      <c r="C493" s="5">
        <v>6000</v>
      </c>
      <c r="D493" s="5">
        <v>6000</v>
      </c>
      <c r="E493" s="5">
        <v>6185</v>
      </c>
      <c r="F493" s="24">
        <f t="shared" si="57"/>
        <v>1.0308333333333333</v>
      </c>
    </row>
    <row r="494" spans="1:6" ht="14.25">
      <c r="A494" s="7" t="s">
        <v>386</v>
      </c>
      <c r="B494" s="23" t="s">
        <v>378</v>
      </c>
      <c r="C494" s="5">
        <f aca="true" t="shared" si="58" ref="C494:E495">C495</f>
        <v>0</v>
      </c>
      <c r="D494" s="5">
        <f t="shared" si="58"/>
        <v>0</v>
      </c>
      <c r="E494" s="5">
        <f t="shared" si="58"/>
        <v>50000000</v>
      </c>
      <c r="F494" s="24"/>
    </row>
    <row r="495" spans="1:6" ht="14.25">
      <c r="A495" s="7" t="s">
        <v>387</v>
      </c>
      <c r="B495" s="23" t="s">
        <v>389</v>
      </c>
      <c r="C495" s="5">
        <f t="shared" si="58"/>
        <v>0</v>
      </c>
      <c r="D495" s="5">
        <f t="shared" si="58"/>
        <v>0</v>
      </c>
      <c r="E495" s="5">
        <f t="shared" si="58"/>
        <v>50000000</v>
      </c>
      <c r="F495" s="24"/>
    </row>
    <row r="496" spans="1:6" ht="27">
      <c r="A496" s="7" t="s">
        <v>388</v>
      </c>
      <c r="B496" s="23" t="s">
        <v>390</v>
      </c>
      <c r="C496" s="5"/>
      <c r="D496" s="5"/>
      <c r="E496" s="5">
        <v>50000000</v>
      </c>
      <c r="F496" s="24"/>
    </row>
    <row r="497" spans="1:6" ht="12.75">
      <c r="A497" s="7" t="s">
        <v>46</v>
      </c>
      <c r="B497" s="4" t="s">
        <v>47</v>
      </c>
      <c r="C497" s="5">
        <f aca="true" t="shared" si="59" ref="C497:E498">C498</f>
        <v>18833000</v>
      </c>
      <c r="D497" s="5">
        <f t="shared" si="59"/>
        <v>10727000</v>
      </c>
      <c r="E497" s="5">
        <f t="shared" si="59"/>
        <v>9311986</v>
      </c>
      <c r="F497" s="24">
        <f t="shared" si="57"/>
        <v>0.8680885615735994</v>
      </c>
    </row>
    <row r="498" spans="1:6" ht="26.25">
      <c r="A498" s="7" t="s">
        <v>195</v>
      </c>
      <c r="B498" s="4" t="s">
        <v>49</v>
      </c>
      <c r="C498" s="5">
        <f t="shared" si="59"/>
        <v>18833000</v>
      </c>
      <c r="D498" s="5">
        <f t="shared" si="59"/>
        <v>10727000</v>
      </c>
      <c r="E498" s="5">
        <f t="shared" si="59"/>
        <v>9311986</v>
      </c>
      <c r="F498" s="24">
        <f t="shared" si="57"/>
        <v>0.8680885615735994</v>
      </c>
    </row>
    <row r="499" spans="1:6" ht="52.5">
      <c r="A499" s="7" t="s">
        <v>347</v>
      </c>
      <c r="B499" s="4" t="s">
        <v>197</v>
      </c>
      <c r="C499" s="5">
        <f>C505+C506+C501+C500</f>
        <v>18833000</v>
      </c>
      <c r="D499" s="5">
        <f>D505+D506+D501+D500</f>
        <v>10727000</v>
      </c>
      <c r="E499" s="5">
        <f>E505+E506+E501+E500</f>
        <v>9311986</v>
      </c>
      <c r="F499" s="24">
        <f t="shared" si="57"/>
        <v>0.8680885615735994</v>
      </c>
    </row>
    <row r="500" spans="1:6" ht="12.75">
      <c r="A500" s="7" t="s">
        <v>460</v>
      </c>
      <c r="B500" s="21">
        <v>420205</v>
      </c>
      <c r="C500" s="5">
        <v>0</v>
      </c>
      <c r="D500" s="5">
        <v>0</v>
      </c>
      <c r="E500" s="5">
        <v>154690</v>
      </c>
      <c r="F500" s="24"/>
    </row>
    <row r="501" spans="1:6" ht="39">
      <c r="A501" s="7" t="s">
        <v>359</v>
      </c>
      <c r="B501" s="4" t="s">
        <v>361</v>
      </c>
      <c r="C501" s="5">
        <f>C504+C502+C503</f>
        <v>458000</v>
      </c>
      <c r="D501" s="5">
        <f>D504+D502+D503</f>
        <v>422000</v>
      </c>
      <c r="E501" s="5">
        <f>E504+E502+E503</f>
        <v>120000</v>
      </c>
      <c r="F501" s="24">
        <f t="shared" si="57"/>
        <v>0.2843601895734597</v>
      </c>
    </row>
    <row r="502" spans="1:6" ht="39">
      <c r="A502" s="7" t="s">
        <v>409</v>
      </c>
      <c r="B502" s="4" t="s">
        <v>411</v>
      </c>
      <c r="C502" s="5">
        <v>458000</v>
      </c>
      <c r="D502" s="5">
        <v>422000</v>
      </c>
      <c r="E502" s="5">
        <v>120000</v>
      </c>
      <c r="F502" s="24">
        <f t="shared" si="57"/>
        <v>0.2843601895734597</v>
      </c>
    </row>
    <row r="503" spans="1:6" ht="26.25">
      <c r="A503" s="7" t="s">
        <v>410</v>
      </c>
      <c r="B503" s="4" t="s">
        <v>412</v>
      </c>
      <c r="C503" s="5"/>
      <c r="D503" s="5"/>
      <c r="E503" s="5"/>
      <c r="F503" s="24"/>
    </row>
    <row r="504" spans="1:6" ht="26.25">
      <c r="A504" s="7" t="s">
        <v>360</v>
      </c>
      <c r="B504" s="4" t="s">
        <v>362</v>
      </c>
      <c r="C504" s="5"/>
      <c r="D504" s="5"/>
      <c r="E504" s="5"/>
      <c r="F504" s="24"/>
    </row>
    <row r="505" spans="1:6" ht="12.75">
      <c r="A505" s="7" t="s">
        <v>200</v>
      </c>
      <c r="B505" s="4" t="s">
        <v>201</v>
      </c>
      <c r="C505" s="5">
        <v>16221000</v>
      </c>
      <c r="D505" s="5">
        <v>10000000</v>
      </c>
      <c r="E505" s="5">
        <v>7898738</v>
      </c>
      <c r="F505" s="24">
        <f t="shared" si="57"/>
        <v>0.7898738</v>
      </c>
    </row>
    <row r="506" spans="1:6" ht="52.5">
      <c r="A506" s="7" t="s">
        <v>202</v>
      </c>
      <c r="B506" s="4" t="s">
        <v>203</v>
      </c>
      <c r="C506" s="5">
        <v>2154000</v>
      </c>
      <c r="D506" s="5">
        <v>305000</v>
      </c>
      <c r="E506" s="5">
        <v>1138558</v>
      </c>
      <c r="F506" s="24">
        <f t="shared" si="57"/>
        <v>3.732977049180328</v>
      </c>
    </row>
    <row r="507" spans="1:6" ht="12.75">
      <c r="A507" s="7" t="s">
        <v>206</v>
      </c>
      <c r="B507" s="4" t="s">
        <v>207</v>
      </c>
      <c r="C507" s="5">
        <f>C508</f>
        <v>0</v>
      </c>
      <c r="D507" s="5">
        <f>D508</f>
        <v>0</v>
      </c>
      <c r="E507" s="5"/>
      <c r="F507" s="24"/>
    </row>
    <row r="508" spans="1:6" ht="26.25">
      <c r="A508" s="7" t="s">
        <v>208</v>
      </c>
      <c r="B508" s="4" t="s">
        <v>209</v>
      </c>
      <c r="C508" s="5"/>
      <c r="D508" s="5"/>
      <c r="E508" s="5"/>
      <c r="F508" s="24"/>
    </row>
    <row r="509" spans="1:6" ht="39">
      <c r="A509" s="7" t="s">
        <v>210</v>
      </c>
      <c r="B509" s="4" t="s">
        <v>211</v>
      </c>
      <c r="C509" s="5">
        <f>C510+C514</f>
        <v>82549000</v>
      </c>
      <c r="D509" s="5">
        <f>D510+D514</f>
        <v>58499000</v>
      </c>
      <c r="E509" s="5">
        <f>E510+E514</f>
        <v>26448972</v>
      </c>
      <c r="F509" s="24">
        <f t="shared" si="57"/>
        <v>0.45212690815227613</v>
      </c>
    </row>
    <row r="510" spans="1:6" ht="26.25">
      <c r="A510" s="7" t="s">
        <v>212</v>
      </c>
      <c r="B510" s="4" t="s">
        <v>213</v>
      </c>
      <c r="C510" s="5">
        <f>C511+C512+C513</f>
        <v>80242000</v>
      </c>
      <c r="D510" s="5">
        <f>D511+D512+D513</f>
        <v>58015000</v>
      </c>
      <c r="E510" s="5">
        <f>E511+E512+E513</f>
        <v>25645910</v>
      </c>
      <c r="F510" s="24">
        <f t="shared" si="57"/>
        <v>0.4420565371024735</v>
      </c>
    </row>
    <row r="511" spans="1:6" ht="12.75">
      <c r="A511" s="7" t="s">
        <v>214</v>
      </c>
      <c r="B511" s="4" t="s">
        <v>215</v>
      </c>
      <c r="C511" s="5">
        <v>11763000</v>
      </c>
      <c r="D511" s="5">
        <v>1511000</v>
      </c>
      <c r="E511" s="5">
        <v>602549</v>
      </c>
      <c r="F511" s="24">
        <f t="shared" si="57"/>
        <v>0.3987749834546658</v>
      </c>
    </row>
    <row r="512" spans="1:6" ht="12.75">
      <c r="A512" s="7" t="s">
        <v>433</v>
      </c>
      <c r="B512" s="21">
        <v>48020102</v>
      </c>
      <c r="C512" s="5"/>
      <c r="D512" s="5">
        <v>0</v>
      </c>
      <c r="E512" s="5">
        <v>222137</v>
      </c>
      <c r="F512" s="24"/>
    </row>
    <row r="513" spans="1:6" ht="12.75">
      <c r="A513" s="7" t="s">
        <v>434</v>
      </c>
      <c r="B513" s="21">
        <v>48020103</v>
      </c>
      <c r="C513" s="5">
        <v>68479000</v>
      </c>
      <c r="D513" s="5">
        <v>56504000</v>
      </c>
      <c r="E513" s="5">
        <v>24821224</v>
      </c>
      <c r="F513" s="24">
        <f t="shared" si="57"/>
        <v>0.439282599461985</v>
      </c>
    </row>
    <row r="514" spans="1:6" ht="26.25">
      <c r="A514" s="7" t="s">
        <v>216</v>
      </c>
      <c r="B514" s="4" t="s">
        <v>217</v>
      </c>
      <c r="C514" s="5">
        <f>C515+C516</f>
        <v>2307000</v>
      </c>
      <c r="D514" s="5">
        <f>D515+D516</f>
        <v>484000</v>
      </c>
      <c r="E514" s="5">
        <f>E515+E516</f>
        <v>803062</v>
      </c>
      <c r="F514" s="24">
        <f t="shared" si="57"/>
        <v>1.659219008264463</v>
      </c>
    </row>
    <row r="515" spans="1:6" ht="12.75">
      <c r="A515" s="7" t="s">
        <v>214</v>
      </c>
      <c r="B515" s="4" t="s">
        <v>218</v>
      </c>
      <c r="C515" s="5">
        <v>2307000</v>
      </c>
      <c r="D515" s="5">
        <v>484000</v>
      </c>
      <c r="E515" s="5">
        <v>578204</v>
      </c>
      <c r="F515" s="24">
        <f t="shared" si="57"/>
        <v>1.1946363636363637</v>
      </c>
    </row>
    <row r="516" spans="1:6" ht="12.75">
      <c r="A516" s="7" t="s">
        <v>433</v>
      </c>
      <c r="B516" s="21">
        <v>48020202</v>
      </c>
      <c r="C516" s="5"/>
      <c r="D516" s="5"/>
      <c r="E516" s="5">
        <v>224858</v>
      </c>
      <c r="F516" s="24"/>
    </row>
    <row r="517" spans="1:6" ht="26.25">
      <c r="A517" s="7" t="s">
        <v>348</v>
      </c>
      <c r="B517" s="4" t="s">
        <v>220</v>
      </c>
      <c r="C517" s="5">
        <f>C519+C535+C545+C553+C559+C573+C591+C605+C610+C622+C641</f>
        <v>176150000</v>
      </c>
      <c r="D517" s="5">
        <f>D519+D535+D545+D553+D559+D573+D591+D605+D610+D622+D641</f>
        <v>145333000</v>
      </c>
      <c r="E517" s="5">
        <f>E519+E535+E545+E553+E559+E573+E591+E605+E610+E622+E641</f>
        <v>67410275</v>
      </c>
      <c r="F517" s="24">
        <f t="shared" si="57"/>
        <v>0.46383323126887904</v>
      </c>
    </row>
    <row r="518" spans="1:6" ht="12.75">
      <c r="A518" s="7" t="s">
        <v>349</v>
      </c>
      <c r="B518" s="4" t="s">
        <v>303</v>
      </c>
      <c r="C518" s="5">
        <f>C519+C535</f>
        <v>3157000</v>
      </c>
      <c r="D518" s="5">
        <f>D519+D535</f>
        <v>2907000</v>
      </c>
      <c r="E518" s="5">
        <f>E519+E535</f>
        <v>1475231</v>
      </c>
      <c r="F518" s="24">
        <f t="shared" si="57"/>
        <v>0.5074754041967664</v>
      </c>
    </row>
    <row r="519" spans="1:6" ht="12.75">
      <c r="A519" s="7" t="s">
        <v>304</v>
      </c>
      <c r="B519" s="4" t="s">
        <v>278</v>
      </c>
      <c r="C519" s="5">
        <f>C520</f>
        <v>2647000</v>
      </c>
      <c r="D519" s="5">
        <f>D520</f>
        <v>2397000</v>
      </c>
      <c r="E519" s="5">
        <f>E520</f>
        <v>1025514</v>
      </c>
      <c r="F519" s="24">
        <f t="shared" si="57"/>
        <v>0.42783229036295367</v>
      </c>
    </row>
    <row r="520" spans="1:6" ht="12.75">
      <c r="A520" s="7" t="s">
        <v>274</v>
      </c>
      <c r="B520" s="4" t="s">
        <v>89</v>
      </c>
      <c r="C520" s="5">
        <f>C521+C529+C533</f>
        <v>2647000</v>
      </c>
      <c r="D520" s="5">
        <f>D521+D529+D533</f>
        <v>2397000</v>
      </c>
      <c r="E520" s="5">
        <f>E521+E529+E533</f>
        <v>1025514</v>
      </c>
      <c r="F520" s="24">
        <f t="shared" si="57"/>
        <v>0.42783229036295367</v>
      </c>
    </row>
    <row r="521" spans="1:6" ht="39">
      <c r="A521" s="7" t="s">
        <v>90</v>
      </c>
      <c r="B521" s="4" t="s">
        <v>91</v>
      </c>
      <c r="C521" s="5">
        <f>C522+C525</f>
        <v>1882000</v>
      </c>
      <c r="D521" s="5">
        <f>D522+D525</f>
        <v>1632000</v>
      </c>
      <c r="E521" s="5">
        <f>E522+E525</f>
        <v>824218</v>
      </c>
      <c r="F521" s="24">
        <f t="shared" si="57"/>
        <v>0.5050355392156862</v>
      </c>
    </row>
    <row r="522" spans="1:6" ht="26.25">
      <c r="A522" s="7" t="s">
        <v>92</v>
      </c>
      <c r="B522" s="4" t="s">
        <v>93</v>
      </c>
      <c r="C522" s="5">
        <f>C523+C524</f>
        <v>0</v>
      </c>
      <c r="D522" s="5">
        <f>D523+D524</f>
        <v>0</v>
      </c>
      <c r="E522" s="5"/>
      <c r="F522" s="24"/>
    </row>
    <row r="523" spans="1:6" ht="12.75">
      <c r="A523" s="7" t="s">
        <v>94</v>
      </c>
      <c r="B523" s="4" t="s">
        <v>95</v>
      </c>
      <c r="C523" s="5"/>
      <c r="D523" s="5"/>
      <c r="E523" s="5"/>
      <c r="F523" s="24"/>
    </row>
    <row r="524" spans="1:6" ht="12.75">
      <c r="A524" s="7" t="s">
        <v>96</v>
      </c>
      <c r="B524" s="4" t="s">
        <v>97</v>
      </c>
      <c r="C524" s="5"/>
      <c r="D524" s="5"/>
      <c r="E524" s="5"/>
      <c r="F524" s="24"/>
    </row>
    <row r="525" spans="1:6" ht="12.75">
      <c r="A525" s="7" t="s">
        <v>298</v>
      </c>
      <c r="B525" s="4" t="s">
        <v>299</v>
      </c>
      <c r="C525" s="5">
        <f>C526+C527+C528</f>
        <v>1882000</v>
      </c>
      <c r="D525" s="5">
        <f>D526+D527+D528</f>
        <v>1632000</v>
      </c>
      <c r="E525" s="5">
        <f>E526+E527+E528</f>
        <v>824218</v>
      </c>
      <c r="F525" s="24">
        <f aca="true" t="shared" si="60" ref="F522:F585">E525/D525</f>
        <v>0.5050355392156862</v>
      </c>
    </row>
    <row r="526" spans="1:6" ht="12.75">
      <c r="A526" s="7" t="s">
        <v>94</v>
      </c>
      <c r="B526" s="4" t="s">
        <v>300</v>
      </c>
      <c r="C526" s="5">
        <v>279000</v>
      </c>
      <c r="D526" s="5">
        <v>242000</v>
      </c>
      <c r="E526" s="5">
        <v>123633</v>
      </c>
      <c r="F526" s="24">
        <f t="shared" si="60"/>
        <v>0.5108801652892562</v>
      </c>
    </row>
    <row r="527" spans="1:6" ht="12.75">
      <c r="A527" s="7" t="s">
        <v>96</v>
      </c>
      <c r="B527" s="4" t="s">
        <v>301</v>
      </c>
      <c r="C527" s="5">
        <v>1581000</v>
      </c>
      <c r="D527" s="5">
        <v>1368000</v>
      </c>
      <c r="E527" s="5">
        <v>700585</v>
      </c>
      <c r="F527" s="24">
        <f t="shared" si="60"/>
        <v>0.5121235380116959</v>
      </c>
    </row>
    <row r="528" spans="1:6" ht="12.75">
      <c r="A528" s="7" t="s">
        <v>295</v>
      </c>
      <c r="B528" s="4" t="s">
        <v>408</v>
      </c>
      <c r="C528" s="5">
        <v>22000</v>
      </c>
      <c r="D528" s="5">
        <v>22000</v>
      </c>
      <c r="E528" s="5"/>
      <c r="F528" s="24">
        <f t="shared" si="60"/>
        <v>0</v>
      </c>
    </row>
    <row r="529" spans="1:6" ht="12.75">
      <c r="A529" s="7" t="s">
        <v>98</v>
      </c>
      <c r="B529" s="4" t="s">
        <v>99</v>
      </c>
      <c r="C529" s="5">
        <f aca="true" t="shared" si="61" ref="C529:E531">C530</f>
        <v>765000</v>
      </c>
      <c r="D529" s="5">
        <f t="shared" si="61"/>
        <v>765000</v>
      </c>
      <c r="E529" s="5">
        <f t="shared" si="61"/>
        <v>201296</v>
      </c>
      <c r="F529" s="24">
        <f t="shared" si="60"/>
        <v>0.26313202614379083</v>
      </c>
    </row>
    <row r="530" spans="1:6" ht="12.75">
      <c r="A530" s="7" t="s">
        <v>100</v>
      </c>
      <c r="B530" s="4" t="s">
        <v>101</v>
      </c>
      <c r="C530" s="5">
        <f t="shared" si="61"/>
        <v>765000</v>
      </c>
      <c r="D530" s="5">
        <f t="shared" si="61"/>
        <v>765000</v>
      </c>
      <c r="E530" s="5">
        <f t="shared" si="61"/>
        <v>201296</v>
      </c>
      <c r="F530" s="24">
        <f t="shared" si="60"/>
        <v>0.26313202614379083</v>
      </c>
    </row>
    <row r="531" spans="1:6" ht="12.75">
      <c r="A531" s="7" t="s">
        <v>102</v>
      </c>
      <c r="B531" s="4" t="s">
        <v>103</v>
      </c>
      <c r="C531" s="5">
        <f t="shared" si="61"/>
        <v>765000</v>
      </c>
      <c r="D531" s="5">
        <f t="shared" si="61"/>
        <v>765000</v>
      </c>
      <c r="E531" s="5">
        <f t="shared" si="61"/>
        <v>201296</v>
      </c>
      <c r="F531" s="24">
        <f t="shared" si="60"/>
        <v>0.26313202614379083</v>
      </c>
    </row>
    <row r="532" spans="1:6" ht="12.75">
      <c r="A532" s="7" t="s">
        <v>110</v>
      </c>
      <c r="B532" s="4" t="s">
        <v>111</v>
      </c>
      <c r="C532" s="5">
        <v>765000</v>
      </c>
      <c r="D532" s="5">
        <v>765000</v>
      </c>
      <c r="E532" s="5">
        <v>201296</v>
      </c>
      <c r="F532" s="24">
        <f t="shared" si="60"/>
        <v>0.26313202614379083</v>
      </c>
    </row>
    <row r="533" spans="1:6" ht="27">
      <c r="A533" s="7" t="s">
        <v>374</v>
      </c>
      <c r="B533" s="4" t="s">
        <v>376</v>
      </c>
      <c r="C533" s="5">
        <f>C534</f>
        <v>0</v>
      </c>
      <c r="D533" s="5">
        <f>D534</f>
        <v>0</v>
      </c>
      <c r="E533" s="5"/>
      <c r="F533" s="24"/>
    </row>
    <row r="534" spans="1:6" ht="27">
      <c r="A534" s="7" t="s">
        <v>383</v>
      </c>
      <c r="B534" s="21">
        <v>8501</v>
      </c>
      <c r="C534" s="5"/>
      <c r="D534" s="5"/>
      <c r="E534" s="5"/>
      <c r="F534" s="24"/>
    </row>
    <row r="535" spans="1:6" ht="26.25">
      <c r="A535" s="7" t="s">
        <v>305</v>
      </c>
      <c r="B535" s="4" t="s">
        <v>306</v>
      </c>
      <c r="C535" s="5">
        <f>C536</f>
        <v>510000</v>
      </c>
      <c r="D535" s="5">
        <f>D536</f>
        <v>510000</v>
      </c>
      <c r="E535" s="5">
        <f>E536</f>
        <v>449717</v>
      </c>
      <c r="F535" s="24">
        <f t="shared" si="60"/>
        <v>0.8817980392156862</v>
      </c>
    </row>
    <row r="536" spans="1:6" ht="12.75">
      <c r="A536" s="7" t="s">
        <v>274</v>
      </c>
      <c r="B536" s="4" t="s">
        <v>89</v>
      </c>
      <c r="C536" s="5">
        <f>C537+C540</f>
        <v>510000</v>
      </c>
      <c r="D536" s="5">
        <f>D537+D540</f>
        <v>510000</v>
      </c>
      <c r="E536" s="5">
        <f>E537+E540</f>
        <v>449717</v>
      </c>
      <c r="F536" s="24">
        <f t="shared" si="60"/>
        <v>0.8817980392156862</v>
      </c>
    </row>
    <row r="537" spans="1:6" ht="26.25">
      <c r="A537" s="7" t="s">
        <v>275</v>
      </c>
      <c r="B537" s="4" t="s">
        <v>276</v>
      </c>
      <c r="C537" s="5">
        <f aca="true" t="shared" si="62" ref="C537:E538">C538</f>
        <v>153000</v>
      </c>
      <c r="D537" s="5">
        <f t="shared" si="62"/>
        <v>153000</v>
      </c>
      <c r="E537" s="5">
        <f t="shared" si="62"/>
        <v>93000</v>
      </c>
      <c r="F537" s="24">
        <f t="shared" si="60"/>
        <v>0.6078431372549019</v>
      </c>
    </row>
    <row r="538" spans="1:6" ht="12.75">
      <c r="A538" s="7" t="s">
        <v>277</v>
      </c>
      <c r="B538" s="4" t="s">
        <v>278</v>
      </c>
      <c r="C538" s="5">
        <f t="shared" si="62"/>
        <v>153000</v>
      </c>
      <c r="D538" s="5">
        <f t="shared" si="62"/>
        <v>153000</v>
      </c>
      <c r="E538" s="5">
        <f t="shared" si="62"/>
        <v>93000</v>
      </c>
      <c r="F538" s="24">
        <f t="shared" si="60"/>
        <v>0.6078431372549019</v>
      </c>
    </row>
    <row r="539" spans="1:6" ht="12.75">
      <c r="A539" s="7" t="s">
        <v>281</v>
      </c>
      <c r="B539" s="4" t="s">
        <v>282</v>
      </c>
      <c r="C539" s="5">
        <v>153000</v>
      </c>
      <c r="D539" s="5">
        <v>153000</v>
      </c>
      <c r="E539" s="5">
        <v>93000</v>
      </c>
      <c r="F539" s="24">
        <f t="shared" si="60"/>
        <v>0.6078431372549019</v>
      </c>
    </row>
    <row r="540" spans="1:6" ht="12.75">
      <c r="A540" s="7" t="s">
        <v>98</v>
      </c>
      <c r="B540" s="4" t="s">
        <v>99</v>
      </c>
      <c r="C540" s="5">
        <f aca="true" t="shared" si="63" ref="C540:E542">C541</f>
        <v>357000</v>
      </c>
      <c r="D540" s="5">
        <f t="shared" si="63"/>
        <v>357000</v>
      </c>
      <c r="E540" s="5">
        <f t="shared" si="63"/>
        <v>356717</v>
      </c>
      <c r="F540" s="24">
        <f t="shared" si="60"/>
        <v>0.9992072829131653</v>
      </c>
    </row>
    <row r="541" spans="1:6" ht="12.75">
      <c r="A541" s="7" t="s">
        <v>100</v>
      </c>
      <c r="B541" s="4" t="s">
        <v>101</v>
      </c>
      <c r="C541" s="5">
        <f t="shared" si="63"/>
        <v>357000</v>
      </c>
      <c r="D541" s="5">
        <f t="shared" si="63"/>
        <v>357000</v>
      </c>
      <c r="E541" s="5">
        <f t="shared" si="63"/>
        <v>356717</v>
      </c>
      <c r="F541" s="24">
        <f t="shared" si="60"/>
        <v>0.9992072829131653</v>
      </c>
    </row>
    <row r="542" spans="1:6" ht="12.75">
      <c r="A542" s="7" t="s">
        <v>102</v>
      </c>
      <c r="B542" s="4" t="s">
        <v>103</v>
      </c>
      <c r="C542" s="5">
        <f t="shared" si="63"/>
        <v>357000</v>
      </c>
      <c r="D542" s="5">
        <f t="shared" si="63"/>
        <v>357000</v>
      </c>
      <c r="E542" s="5">
        <f t="shared" si="63"/>
        <v>356717</v>
      </c>
      <c r="F542" s="24">
        <f t="shared" si="60"/>
        <v>0.9992072829131653</v>
      </c>
    </row>
    <row r="543" spans="1:6" ht="12.75">
      <c r="A543" s="7" t="s">
        <v>110</v>
      </c>
      <c r="B543" s="4" t="s">
        <v>111</v>
      </c>
      <c r="C543" s="5">
        <v>357000</v>
      </c>
      <c r="D543" s="5">
        <v>357000</v>
      </c>
      <c r="E543" s="5">
        <v>356717</v>
      </c>
      <c r="F543" s="24">
        <f t="shared" si="60"/>
        <v>0.9992072829131653</v>
      </c>
    </row>
    <row r="544" spans="1:6" ht="26.25">
      <c r="A544" s="7" t="s">
        <v>309</v>
      </c>
      <c r="B544" s="4" t="s">
        <v>310</v>
      </c>
      <c r="C544" s="5">
        <f aca="true" t="shared" si="64" ref="C544:E548">C545</f>
        <v>34000</v>
      </c>
      <c r="D544" s="5">
        <f t="shared" si="64"/>
        <v>34000</v>
      </c>
      <c r="E544" s="5">
        <f t="shared" si="64"/>
        <v>8627</v>
      </c>
      <c r="F544" s="24">
        <f t="shared" si="60"/>
        <v>0.25373529411764706</v>
      </c>
    </row>
    <row r="545" spans="1:6" ht="12.75">
      <c r="A545" s="7" t="s">
        <v>311</v>
      </c>
      <c r="B545" s="4" t="s">
        <v>312</v>
      </c>
      <c r="C545" s="5">
        <f t="shared" si="64"/>
        <v>34000</v>
      </c>
      <c r="D545" s="5">
        <f t="shared" si="64"/>
        <v>34000</v>
      </c>
      <c r="E545" s="5">
        <f t="shared" si="64"/>
        <v>8627</v>
      </c>
      <c r="F545" s="24">
        <f t="shared" si="60"/>
        <v>0.25373529411764706</v>
      </c>
    </row>
    <row r="546" spans="1:6" ht="12.75">
      <c r="A546" s="7" t="s">
        <v>274</v>
      </c>
      <c r="B546" s="4" t="s">
        <v>89</v>
      </c>
      <c r="C546" s="5">
        <f t="shared" si="64"/>
        <v>34000</v>
      </c>
      <c r="D546" s="5">
        <f t="shared" si="64"/>
        <v>34000</v>
      </c>
      <c r="E546" s="5">
        <f t="shared" si="64"/>
        <v>8627</v>
      </c>
      <c r="F546" s="24">
        <f t="shared" si="60"/>
        <v>0.25373529411764706</v>
      </c>
    </row>
    <row r="547" spans="1:6" ht="12.75">
      <c r="A547" s="7" t="s">
        <v>98</v>
      </c>
      <c r="B547" s="4" t="s">
        <v>99</v>
      </c>
      <c r="C547" s="5">
        <f t="shared" si="64"/>
        <v>34000</v>
      </c>
      <c r="D547" s="5">
        <f t="shared" si="64"/>
        <v>34000</v>
      </c>
      <c r="E547" s="5">
        <f t="shared" si="64"/>
        <v>8627</v>
      </c>
      <c r="F547" s="24">
        <f t="shared" si="60"/>
        <v>0.25373529411764706</v>
      </c>
    </row>
    <row r="548" spans="1:6" ht="12.75">
      <c r="A548" s="7" t="s">
        <v>100</v>
      </c>
      <c r="B548" s="4" t="s">
        <v>101</v>
      </c>
      <c r="C548" s="5">
        <f>C549</f>
        <v>34000</v>
      </c>
      <c r="D548" s="5">
        <f t="shared" si="64"/>
        <v>34000</v>
      </c>
      <c r="E548" s="5">
        <f t="shared" si="64"/>
        <v>8627</v>
      </c>
      <c r="F548" s="24">
        <f t="shared" si="60"/>
        <v>0.25373529411764706</v>
      </c>
    </row>
    <row r="549" spans="1:6" ht="12.75">
      <c r="A549" s="7" t="s">
        <v>102</v>
      </c>
      <c r="B549" s="4" t="s">
        <v>103</v>
      </c>
      <c r="C549" s="5">
        <f>C550+C551</f>
        <v>34000</v>
      </c>
      <c r="D549" s="5">
        <f>D550+D551</f>
        <v>34000</v>
      </c>
      <c r="E549" s="5">
        <f>E550+E551</f>
        <v>8627</v>
      </c>
      <c r="F549" s="24">
        <f t="shared" si="60"/>
        <v>0.25373529411764706</v>
      </c>
    </row>
    <row r="550" spans="1:6" ht="12.75">
      <c r="A550" s="7" t="s">
        <v>106</v>
      </c>
      <c r="B550" s="4" t="s">
        <v>107</v>
      </c>
      <c r="C550" s="5"/>
      <c r="D550" s="5"/>
      <c r="E550" s="5"/>
      <c r="F550" s="24"/>
    </row>
    <row r="551" spans="1:6" ht="12.75">
      <c r="A551" s="7" t="s">
        <v>110</v>
      </c>
      <c r="B551" s="4" t="s">
        <v>111</v>
      </c>
      <c r="C551" s="5">
        <v>34000</v>
      </c>
      <c r="D551" s="5">
        <v>34000</v>
      </c>
      <c r="E551" s="5">
        <v>8627</v>
      </c>
      <c r="F551" s="24">
        <f t="shared" si="60"/>
        <v>0.25373529411764706</v>
      </c>
    </row>
    <row r="552" spans="1:6" ht="26.25">
      <c r="A552" s="7" t="s">
        <v>350</v>
      </c>
      <c r="B552" s="4" t="s">
        <v>314</v>
      </c>
      <c r="C552" s="5">
        <f>C553+C559+C573+C591</f>
        <v>23438000</v>
      </c>
      <c r="D552" s="5">
        <f>D553+D559+D573+D591</f>
        <v>19951000</v>
      </c>
      <c r="E552" s="5">
        <f>E553+E559+E573+E591</f>
        <v>10891703</v>
      </c>
      <c r="F552" s="24">
        <f t="shared" si="60"/>
        <v>0.5459226605182698</v>
      </c>
    </row>
    <row r="553" spans="1:6" ht="12.75">
      <c r="A553" s="7" t="s">
        <v>351</v>
      </c>
      <c r="B553" s="4" t="s">
        <v>316</v>
      </c>
      <c r="C553" s="5">
        <f aca="true" t="shared" si="65" ref="C553:D557">C554</f>
        <v>0</v>
      </c>
      <c r="D553" s="5">
        <f t="shared" si="65"/>
        <v>0</v>
      </c>
      <c r="E553" s="5"/>
      <c r="F553" s="24"/>
    </row>
    <row r="554" spans="1:6" ht="12.75">
      <c r="A554" s="7" t="s">
        <v>274</v>
      </c>
      <c r="B554" s="4" t="s">
        <v>89</v>
      </c>
      <c r="C554" s="5">
        <f t="shared" si="65"/>
        <v>0</v>
      </c>
      <c r="D554" s="5">
        <f t="shared" si="65"/>
        <v>0</v>
      </c>
      <c r="E554" s="5"/>
      <c r="F554" s="24"/>
    </row>
    <row r="555" spans="1:6" ht="12.75">
      <c r="A555" s="7" t="s">
        <v>98</v>
      </c>
      <c r="B555" s="4" t="s">
        <v>99</v>
      </c>
      <c r="C555" s="5">
        <f t="shared" si="65"/>
        <v>0</v>
      </c>
      <c r="D555" s="5">
        <f t="shared" si="65"/>
        <v>0</v>
      </c>
      <c r="E555" s="5"/>
      <c r="F555" s="24"/>
    </row>
    <row r="556" spans="1:6" ht="12.75">
      <c r="A556" s="7" t="s">
        <v>100</v>
      </c>
      <c r="B556" s="4" t="s">
        <v>101</v>
      </c>
      <c r="C556" s="5">
        <f t="shared" si="65"/>
        <v>0</v>
      </c>
      <c r="D556" s="5">
        <f t="shared" si="65"/>
        <v>0</v>
      </c>
      <c r="E556" s="5"/>
      <c r="F556" s="24"/>
    </row>
    <row r="557" spans="1:6" ht="12.75">
      <c r="A557" s="7" t="s">
        <v>102</v>
      </c>
      <c r="B557" s="4" t="s">
        <v>103</v>
      </c>
      <c r="C557" s="5">
        <f t="shared" si="65"/>
        <v>0</v>
      </c>
      <c r="D557" s="5">
        <f t="shared" si="65"/>
        <v>0</v>
      </c>
      <c r="E557" s="5"/>
      <c r="F557" s="24"/>
    </row>
    <row r="558" spans="1:6" ht="12.75">
      <c r="A558" s="7" t="s">
        <v>110</v>
      </c>
      <c r="B558" s="4" t="s">
        <v>111</v>
      </c>
      <c r="C558" s="5"/>
      <c r="D558" s="5"/>
      <c r="E558" s="5"/>
      <c r="F558" s="24"/>
    </row>
    <row r="559" spans="1:6" ht="12.75">
      <c r="A559" s="7" t="s">
        <v>317</v>
      </c>
      <c r="B559" s="4" t="s">
        <v>318</v>
      </c>
      <c r="C559" s="5">
        <f>C560</f>
        <v>8070000</v>
      </c>
      <c r="D559" s="5">
        <f>D560</f>
        <v>7477000</v>
      </c>
      <c r="E559" s="5">
        <f>E560</f>
        <v>7049505</v>
      </c>
      <c r="F559" s="24">
        <f t="shared" si="60"/>
        <v>0.942825331015113</v>
      </c>
    </row>
    <row r="560" spans="1:6" ht="12.75">
      <c r="A560" s="7" t="s">
        <v>274</v>
      </c>
      <c r="B560" s="4" t="s">
        <v>89</v>
      </c>
      <c r="C560" s="5">
        <f>C561+C566+C569</f>
        <v>8070000</v>
      </c>
      <c r="D560" s="5">
        <f>D561+D566+D569</f>
        <v>7477000</v>
      </c>
      <c r="E560" s="5">
        <f>E561+E566+E569</f>
        <v>7049505</v>
      </c>
      <c r="F560" s="24">
        <f t="shared" si="60"/>
        <v>0.942825331015113</v>
      </c>
    </row>
    <row r="561" spans="1:6" ht="26.25">
      <c r="A561" s="7" t="s">
        <v>275</v>
      </c>
      <c r="B561" s="4" t="s">
        <v>276</v>
      </c>
      <c r="C561" s="5">
        <f>C562</f>
        <v>8070000</v>
      </c>
      <c r="D561" s="5">
        <f>D562</f>
        <v>7477000</v>
      </c>
      <c r="E561" s="5">
        <f>E562</f>
        <v>7049505</v>
      </c>
      <c r="F561" s="24">
        <f t="shared" si="60"/>
        <v>0.942825331015113</v>
      </c>
    </row>
    <row r="562" spans="1:6" ht="12.75">
      <c r="A562" s="7" t="s">
        <v>277</v>
      </c>
      <c r="B562" s="4" t="s">
        <v>278</v>
      </c>
      <c r="C562" s="5">
        <f>C563+C565</f>
        <v>8070000</v>
      </c>
      <c r="D562" s="5">
        <f>D563+D565</f>
        <v>7477000</v>
      </c>
      <c r="E562" s="5">
        <f>E563+E565</f>
        <v>7049505</v>
      </c>
      <c r="F562" s="24">
        <f t="shared" si="60"/>
        <v>0.942825331015113</v>
      </c>
    </row>
    <row r="563" spans="1:6" ht="26.25">
      <c r="A563" s="7" t="s">
        <v>279</v>
      </c>
      <c r="B563" s="4" t="s">
        <v>280</v>
      </c>
      <c r="C563" s="5">
        <v>7966000</v>
      </c>
      <c r="D563" s="5">
        <v>7373000</v>
      </c>
      <c r="E563" s="5">
        <v>6993795</v>
      </c>
      <c r="F563" s="24">
        <f t="shared" si="60"/>
        <v>0.9485684253356843</v>
      </c>
    </row>
    <row r="564" spans="1:6" ht="12.75">
      <c r="A564" s="7" t="s">
        <v>432</v>
      </c>
      <c r="B564" s="4" t="s">
        <v>280</v>
      </c>
      <c r="C564" s="5"/>
      <c r="D564" s="5"/>
      <c r="E564" s="5"/>
      <c r="F564" s="24"/>
    </row>
    <row r="565" spans="1:6" ht="12.75">
      <c r="A565" s="7" t="s">
        <v>281</v>
      </c>
      <c r="B565" s="4" t="s">
        <v>282</v>
      </c>
      <c r="C565" s="5">
        <v>104000</v>
      </c>
      <c r="D565" s="5">
        <v>104000</v>
      </c>
      <c r="E565" s="5">
        <v>55710</v>
      </c>
      <c r="F565" s="24">
        <f t="shared" si="60"/>
        <v>0.535673076923077</v>
      </c>
    </row>
    <row r="566" spans="1:6" ht="12.75">
      <c r="A566" s="7" t="s">
        <v>283</v>
      </c>
      <c r="B566" s="4" t="s">
        <v>284</v>
      </c>
      <c r="C566" s="5">
        <f>C567</f>
        <v>0</v>
      </c>
      <c r="D566" s="5">
        <f>D567</f>
        <v>0</v>
      </c>
      <c r="E566" s="5"/>
      <c r="F566" s="24"/>
    </row>
    <row r="567" spans="1:6" ht="39">
      <c r="A567" s="7" t="s">
        <v>285</v>
      </c>
      <c r="B567" s="4" t="s">
        <v>286</v>
      </c>
      <c r="C567" s="5">
        <f>C568</f>
        <v>0</v>
      </c>
      <c r="D567" s="5">
        <f>D568</f>
        <v>0</v>
      </c>
      <c r="E567" s="5"/>
      <c r="F567" s="24"/>
    </row>
    <row r="568" spans="1:6" ht="12.75">
      <c r="A568" s="7" t="s">
        <v>287</v>
      </c>
      <c r="B568" s="4" t="s">
        <v>288</v>
      </c>
      <c r="C568" s="5"/>
      <c r="D568" s="5"/>
      <c r="E568" s="5"/>
      <c r="F568" s="24"/>
    </row>
    <row r="569" spans="1:6" ht="12.75">
      <c r="A569" s="7" t="s">
        <v>98</v>
      </c>
      <c r="B569" s="4" t="s">
        <v>99</v>
      </c>
      <c r="C569" s="5">
        <f aca="true" t="shared" si="66" ref="C569:D571">C570</f>
        <v>0</v>
      </c>
      <c r="D569" s="5">
        <f t="shared" si="66"/>
        <v>0</v>
      </c>
      <c r="E569" s="5"/>
      <c r="F569" s="24"/>
    </row>
    <row r="570" spans="1:6" ht="12.75">
      <c r="A570" s="7" t="s">
        <v>100</v>
      </c>
      <c r="B570" s="4" t="s">
        <v>101</v>
      </c>
      <c r="C570" s="5">
        <f t="shared" si="66"/>
        <v>0</v>
      </c>
      <c r="D570" s="5">
        <f t="shared" si="66"/>
        <v>0</v>
      </c>
      <c r="E570" s="5"/>
      <c r="F570" s="24"/>
    </row>
    <row r="571" spans="1:6" ht="12.75">
      <c r="A571" s="7" t="s">
        <v>102</v>
      </c>
      <c r="B571" s="4" t="s">
        <v>103</v>
      </c>
      <c r="C571" s="5">
        <f t="shared" si="66"/>
        <v>0</v>
      </c>
      <c r="D571" s="5">
        <f t="shared" si="66"/>
        <v>0</v>
      </c>
      <c r="E571" s="5"/>
      <c r="F571" s="24"/>
    </row>
    <row r="572" spans="1:6" ht="12.75">
      <c r="A572" s="7" t="s">
        <v>110</v>
      </c>
      <c r="B572" s="4" t="s">
        <v>111</v>
      </c>
      <c r="C572" s="5"/>
      <c r="D572" s="5"/>
      <c r="E572" s="5"/>
      <c r="F572" s="24"/>
    </row>
    <row r="573" spans="1:6" ht="26.25">
      <c r="A573" s="7" t="s">
        <v>319</v>
      </c>
      <c r="B573" s="4" t="s">
        <v>320</v>
      </c>
      <c r="C573" s="5">
        <f>C574</f>
        <v>12371000</v>
      </c>
      <c r="D573" s="5">
        <f>D574</f>
        <v>9956000</v>
      </c>
      <c r="E573" s="5">
        <f>E574</f>
        <v>2905914</v>
      </c>
      <c r="F573" s="24">
        <f t="shared" si="60"/>
        <v>0.2918756528726396</v>
      </c>
    </row>
    <row r="574" spans="1:6" ht="12.75">
      <c r="A574" s="7" t="s">
        <v>274</v>
      </c>
      <c r="B574" s="4" t="s">
        <v>89</v>
      </c>
      <c r="C574" s="5">
        <f>C575+C578+C581+C586</f>
        <v>12371000</v>
      </c>
      <c r="D574" s="5">
        <f>D575+D578+D581+D586</f>
        <v>9956000</v>
      </c>
      <c r="E574" s="5">
        <f>E575+E578+E581+E586</f>
        <v>2905914</v>
      </c>
      <c r="F574" s="24">
        <f t="shared" si="60"/>
        <v>0.2918756528726396</v>
      </c>
    </row>
    <row r="575" spans="1:6" ht="26.25">
      <c r="A575" s="7" t="s">
        <v>275</v>
      </c>
      <c r="B575" s="4" t="s">
        <v>276</v>
      </c>
      <c r="C575" s="5">
        <f aca="true" t="shared" si="67" ref="C575:E576">C576</f>
        <v>1608000</v>
      </c>
      <c r="D575" s="5">
        <f t="shared" si="67"/>
        <v>1384000</v>
      </c>
      <c r="E575" s="5">
        <f t="shared" si="67"/>
        <v>1384000</v>
      </c>
      <c r="F575" s="24">
        <f t="shared" si="60"/>
        <v>1</v>
      </c>
    </row>
    <row r="576" spans="1:6" ht="12.75">
      <c r="A576" s="7" t="s">
        <v>277</v>
      </c>
      <c r="B576" s="4" t="s">
        <v>278</v>
      </c>
      <c r="C576" s="5">
        <f t="shared" si="67"/>
        <v>1608000</v>
      </c>
      <c r="D576" s="5">
        <f t="shared" si="67"/>
        <v>1384000</v>
      </c>
      <c r="E576" s="5">
        <f t="shared" si="67"/>
        <v>1384000</v>
      </c>
      <c r="F576" s="24">
        <f t="shared" si="60"/>
        <v>1</v>
      </c>
    </row>
    <row r="577" spans="1:6" ht="12.75">
      <c r="A577" s="7" t="s">
        <v>281</v>
      </c>
      <c r="B577" s="4" t="s">
        <v>282</v>
      </c>
      <c r="C577" s="5">
        <v>1608000</v>
      </c>
      <c r="D577" s="5">
        <v>1384000</v>
      </c>
      <c r="E577" s="5">
        <v>1384000</v>
      </c>
      <c r="F577" s="24">
        <f t="shared" si="60"/>
        <v>1</v>
      </c>
    </row>
    <row r="578" spans="1:6" ht="39">
      <c r="A578" s="7" t="s">
        <v>291</v>
      </c>
      <c r="B578" s="4" t="s">
        <v>292</v>
      </c>
      <c r="C578" s="5">
        <f aca="true" t="shared" si="68" ref="C578:E579">C579</f>
        <v>1949000</v>
      </c>
      <c r="D578" s="5">
        <f t="shared" si="68"/>
        <v>1949000</v>
      </c>
      <c r="E578" s="5">
        <f t="shared" si="68"/>
        <v>0</v>
      </c>
      <c r="F578" s="24">
        <f t="shared" si="60"/>
        <v>0</v>
      </c>
    </row>
    <row r="579" spans="1:6" ht="26.25">
      <c r="A579" s="7" t="s">
        <v>293</v>
      </c>
      <c r="B579" s="4" t="s">
        <v>294</v>
      </c>
      <c r="C579" s="5">
        <f t="shared" si="68"/>
        <v>1949000</v>
      </c>
      <c r="D579" s="5">
        <f t="shared" si="68"/>
        <v>1949000</v>
      </c>
      <c r="E579" s="5">
        <f t="shared" si="68"/>
        <v>0</v>
      </c>
      <c r="F579" s="24">
        <f t="shared" si="60"/>
        <v>0</v>
      </c>
    </row>
    <row r="580" spans="1:6" ht="12.75">
      <c r="A580" s="7" t="s">
        <v>295</v>
      </c>
      <c r="B580" s="4" t="s">
        <v>296</v>
      </c>
      <c r="C580" s="5">
        <v>1949000</v>
      </c>
      <c r="D580" s="5">
        <v>1949000</v>
      </c>
      <c r="E580" s="5">
        <v>0</v>
      </c>
      <c r="F580" s="24">
        <f t="shared" si="60"/>
        <v>0</v>
      </c>
    </row>
    <row r="581" spans="1:6" ht="39">
      <c r="A581" s="7" t="s">
        <v>90</v>
      </c>
      <c r="B581" s="4" t="s">
        <v>91</v>
      </c>
      <c r="C581" s="5">
        <f>C582</f>
        <v>7819000</v>
      </c>
      <c r="D581" s="5">
        <f>D582</f>
        <v>5628000</v>
      </c>
      <c r="E581" s="5">
        <f>E582</f>
        <v>1303977</v>
      </c>
      <c r="F581" s="24">
        <f t="shared" si="60"/>
        <v>0.2316945628997868</v>
      </c>
    </row>
    <row r="582" spans="1:6" ht="26.25">
      <c r="A582" s="7" t="s">
        <v>92</v>
      </c>
      <c r="B582" s="4" t="s">
        <v>93</v>
      </c>
      <c r="C582" s="5">
        <f>C583+C584+C585</f>
        <v>7819000</v>
      </c>
      <c r="D582" s="5">
        <f>D583+D584+D585</f>
        <v>5628000</v>
      </c>
      <c r="E582" s="5">
        <f>E583+E584+E585</f>
        <v>1303977</v>
      </c>
      <c r="F582" s="24">
        <f t="shared" si="60"/>
        <v>0.2316945628997868</v>
      </c>
    </row>
    <row r="583" spans="1:6" ht="12.75">
      <c r="A583" s="7" t="s">
        <v>94</v>
      </c>
      <c r="B583" s="4" t="s">
        <v>95</v>
      </c>
      <c r="C583" s="5">
        <v>956000</v>
      </c>
      <c r="D583" s="5">
        <v>677000</v>
      </c>
      <c r="E583" s="5">
        <v>106607</v>
      </c>
      <c r="F583" s="24">
        <f t="shared" si="60"/>
        <v>0.15746971935007387</v>
      </c>
    </row>
    <row r="584" spans="1:6" ht="12.75">
      <c r="A584" s="7" t="s">
        <v>96</v>
      </c>
      <c r="B584" s="4" t="s">
        <v>97</v>
      </c>
      <c r="C584" s="5">
        <v>5414000</v>
      </c>
      <c r="D584" s="5">
        <v>3834000</v>
      </c>
      <c r="E584" s="5">
        <v>604107</v>
      </c>
      <c r="F584" s="24">
        <f t="shared" si="60"/>
        <v>0.1575657276995305</v>
      </c>
    </row>
    <row r="585" spans="1:6" ht="12.75">
      <c r="A585" s="7" t="s">
        <v>295</v>
      </c>
      <c r="B585" s="4" t="s">
        <v>297</v>
      </c>
      <c r="C585" s="5">
        <v>1449000</v>
      </c>
      <c r="D585" s="5">
        <v>1117000</v>
      </c>
      <c r="E585" s="5">
        <v>593263</v>
      </c>
      <c r="F585" s="24">
        <f t="shared" si="60"/>
        <v>0.5311217547000895</v>
      </c>
    </row>
    <row r="586" spans="1:6" ht="12.75">
      <c r="A586" s="7" t="s">
        <v>98</v>
      </c>
      <c r="B586" s="4" t="s">
        <v>99</v>
      </c>
      <c r="C586" s="5">
        <f aca="true" t="shared" si="69" ref="C586:E587">C587</f>
        <v>995000</v>
      </c>
      <c r="D586" s="5">
        <f t="shared" si="69"/>
        <v>995000</v>
      </c>
      <c r="E586" s="5">
        <f t="shared" si="69"/>
        <v>217937</v>
      </c>
      <c r="F586" s="24">
        <f aca="true" t="shared" si="70" ref="F586:F649">E586/D586</f>
        <v>0.2190321608040201</v>
      </c>
    </row>
    <row r="587" spans="1:6" ht="12.75">
      <c r="A587" s="7" t="s">
        <v>100</v>
      </c>
      <c r="B587" s="4" t="s">
        <v>101</v>
      </c>
      <c r="C587" s="5">
        <f t="shared" si="69"/>
        <v>995000</v>
      </c>
      <c r="D587" s="5">
        <f t="shared" si="69"/>
        <v>995000</v>
      </c>
      <c r="E587" s="5">
        <f t="shared" si="69"/>
        <v>217937</v>
      </c>
      <c r="F587" s="24">
        <f t="shared" si="70"/>
        <v>0.2190321608040201</v>
      </c>
    </row>
    <row r="588" spans="1:6" ht="12.75">
      <c r="A588" s="7" t="s">
        <v>102</v>
      </c>
      <c r="B588" s="4" t="s">
        <v>103</v>
      </c>
      <c r="C588" s="5">
        <f>C590+C589</f>
        <v>995000</v>
      </c>
      <c r="D588" s="5">
        <f>D590+D589</f>
        <v>995000</v>
      </c>
      <c r="E588" s="5">
        <f>E590+E589</f>
        <v>217937</v>
      </c>
      <c r="F588" s="24">
        <f t="shared" si="70"/>
        <v>0.2190321608040201</v>
      </c>
    </row>
    <row r="589" spans="1:6" ht="12.75">
      <c r="A589" s="7" t="s">
        <v>106</v>
      </c>
      <c r="B589" s="4" t="s">
        <v>107</v>
      </c>
      <c r="C589" s="5">
        <v>80000</v>
      </c>
      <c r="D589" s="5">
        <v>80000</v>
      </c>
      <c r="E589" s="5">
        <v>79296</v>
      </c>
      <c r="F589" s="24">
        <f t="shared" si="70"/>
        <v>0.9912</v>
      </c>
    </row>
    <row r="590" spans="1:6" ht="12.75">
      <c r="A590" s="7" t="s">
        <v>110</v>
      </c>
      <c r="B590" s="4" t="s">
        <v>111</v>
      </c>
      <c r="C590" s="5">
        <v>915000</v>
      </c>
      <c r="D590" s="5">
        <v>915000</v>
      </c>
      <c r="E590" s="5">
        <v>138641</v>
      </c>
      <c r="F590" s="24">
        <f t="shared" si="70"/>
        <v>0.15152021857923498</v>
      </c>
    </row>
    <row r="591" spans="1:6" ht="39">
      <c r="A591" s="7" t="s">
        <v>345</v>
      </c>
      <c r="B591" s="4" t="s">
        <v>322</v>
      </c>
      <c r="C591" s="5">
        <f>C592</f>
        <v>2997000</v>
      </c>
      <c r="D591" s="5">
        <f>D592</f>
        <v>2518000</v>
      </c>
      <c r="E591" s="5">
        <f>E592</f>
        <v>936284</v>
      </c>
      <c r="F591" s="24">
        <f t="shared" si="70"/>
        <v>0.37183637807783954</v>
      </c>
    </row>
    <row r="592" spans="1:6" ht="12.75">
      <c r="A592" s="7" t="s">
        <v>274</v>
      </c>
      <c r="B592" s="4" t="s">
        <v>89</v>
      </c>
      <c r="C592" s="5">
        <f>C593+C597</f>
        <v>2997000</v>
      </c>
      <c r="D592" s="5">
        <f>D593+D597</f>
        <v>2518000</v>
      </c>
      <c r="E592" s="5">
        <f>E593+E597</f>
        <v>936284</v>
      </c>
      <c r="F592" s="24">
        <f t="shared" si="70"/>
        <v>0.37183637807783954</v>
      </c>
    </row>
    <row r="593" spans="1:6" ht="39">
      <c r="A593" s="7" t="s">
        <v>90</v>
      </c>
      <c r="B593" s="4" t="s">
        <v>91</v>
      </c>
      <c r="C593" s="5">
        <f>C594</f>
        <v>2084000</v>
      </c>
      <c r="D593" s="5">
        <f>D594</f>
        <v>1608000</v>
      </c>
      <c r="E593" s="5">
        <f>E594</f>
        <v>745513</v>
      </c>
      <c r="F593" s="24">
        <f t="shared" si="70"/>
        <v>0.4636274875621891</v>
      </c>
    </row>
    <row r="594" spans="1:6" ht="12.75">
      <c r="A594" s="7" t="s">
        <v>298</v>
      </c>
      <c r="B594" s="4" t="s">
        <v>299</v>
      </c>
      <c r="C594" s="5">
        <f>C595+C596</f>
        <v>2084000</v>
      </c>
      <c r="D594" s="5">
        <f>D595+D596</f>
        <v>1608000</v>
      </c>
      <c r="E594" s="5">
        <f>E595+E596</f>
        <v>745513</v>
      </c>
      <c r="F594" s="24">
        <f t="shared" si="70"/>
        <v>0.4636274875621891</v>
      </c>
    </row>
    <row r="595" spans="1:6" ht="12.75">
      <c r="A595" s="7" t="s">
        <v>94</v>
      </c>
      <c r="B595" s="4" t="s">
        <v>300</v>
      </c>
      <c r="C595" s="5">
        <v>325000</v>
      </c>
      <c r="D595" s="5">
        <v>251000</v>
      </c>
      <c r="E595" s="5">
        <v>116000</v>
      </c>
      <c r="F595" s="24">
        <f t="shared" si="70"/>
        <v>0.46215139442231074</v>
      </c>
    </row>
    <row r="596" spans="1:6" ht="12.75">
      <c r="A596" s="7" t="s">
        <v>96</v>
      </c>
      <c r="B596" s="4" t="s">
        <v>301</v>
      </c>
      <c r="C596" s="5">
        <v>1759000</v>
      </c>
      <c r="D596" s="5">
        <v>1357000</v>
      </c>
      <c r="E596" s="5">
        <v>629513</v>
      </c>
      <c r="F596" s="24">
        <f t="shared" si="70"/>
        <v>0.463900515843773</v>
      </c>
    </row>
    <row r="597" spans="1:6" ht="12.75">
      <c r="A597" s="7" t="s">
        <v>98</v>
      </c>
      <c r="B597" s="4" t="s">
        <v>99</v>
      </c>
      <c r="C597" s="5">
        <f aca="true" t="shared" si="71" ref="C597:E598">C598</f>
        <v>913000</v>
      </c>
      <c r="D597" s="5">
        <f t="shared" si="71"/>
        <v>910000</v>
      </c>
      <c r="E597" s="5">
        <f t="shared" si="71"/>
        <v>190771</v>
      </c>
      <c r="F597" s="24">
        <f t="shared" si="70"/>
        <v>0.20963846153846155</v>
      </c>
    </row>
    <row r="598" spans="1:6" ht="12.75">
      <c r="A598" s="7" t="s">
        <v>100</v>
      </c>
      <c r="B598" s="4" t="s">
        <v>101</v>
      </c>
      <c r="C598" s="5">
        <f t="shared" si="71"/>
        <v>913000</v>
      </c>
      <c r="D598" s="5">
        <f t="shared" si="71"/>
        <v>910000</v>
      </c>
      <c r="E598" s="5">
        <f t="shared" si="71"/>
        <v>190771</v>
      </c>
      <c r="F598" s="24">
        <f t="shared" si="70"/>
        <v>0.20963846153846155</v>
      </c>
    </row>
    <row r="599" spans="1:6" ht="12.75">
      <c r="A599" s="7" t="s">
        <v>102</v>
      </c>
      <c r="B599" s="4" t="s">
        <v>103</v>
      </c>
      <c r="C599" s="5">
        <f>C600+C601+C602+C603</f>
        <v>913000</v>
      </c>
      <c r="D599" s="5">
        <f>D600+D601+D602+D603</f>
        <v>910000</v>
      </c>
      <c r="E599" s="5">
        <f>E600+E601+E602+E603</f>
        <v>190771</v>
      </c>
      <c r="F599" s="24">
        <f t="shared" si="70"/>
        <v>0.20963846153846155</v>
      </c>
    </row>
    <row r="600" spans="1:6" ht="12.75">
      <c r="A600" s="7" t="s">
        <v>104</v>
      </c>
      <c r="B600" s="4" t="s">
        <v>105</v>
      </c>
      <c r="C600" s="5">
        <v>236000</v>
      </c>
      <c r="D600" s="5">
        <v>233000</v>
      </c>
      <c r="E600" s="5">
        <f>25323+104535</f>
        <v>129858</v>
      </c>
      <c r="F600" s="24">
        <f t="shared" si="70"/>
        <v>0.5573304721030042</v>
      </c>
    </row>
    <row r="601" spans="1:6" ht="12.75">
      <c r="A601" s="7" t="s">
        <v>106</v>
      </c>
      <c r="B601" s="4" t="s">
        <v>107</v>
      </c>
      <c r="C601" s="5">
        <v>602500</v>
      </c>
      <c r="D601" s="5">
        <v>602500</v>
      </c>
      <c r="E601" s="5">
        <v>30920</v>
      </c>
      <c r="F601" s="24">
        <f t="shared" si="70"/>
        <v>0.0513195020746888</v>
      </c>
    </row>
    <row r="602" spans="1:6" ht="12.75">
      <c r="A602" s="7" t="s">
        <v>108</v>
      </c>
      <c r="B602" s="4" t="s">
        <v>109</v>
      </c>
      <c r="C602" s="5">
        <v>74500</v>
      </c>
      <c r="D602" s="5">
        <v>74500</v>
      </c>
      <c r="E602" s="5">
        <v>29993</v>
      </c>
      <c r="F602" s="24">
        <f t="shared" si="70"/>
        <v>0.40259060402684566</v>
      </c>
    </row>
    <row r="603" spans="1:6" ht="12.75">
      <c r="A603" s="7" t="s">
        <v>110</v>
      </c>
      <c r="B603" s="4" t="s">
        <v>111</v>
      </c>
      <c r="C603" s="5"/>
      <c r="D603" s="5"/>
      <c r="E603" s="5"/>
      <c r="F603" s="24"/>
    </row>
    <row r="604" spans="1:6" ht="26.25">
      <c r="A604" s="7" t="s">
        <v>323</v>
      </c>
      <c r="B604" s="4" t="s">
        <v>324</v>
      </c>
      <c r="C604" s="5">
        <f>C605+C610</f>
        <v>779000</v>
      </c>
      <c r="D604" s="5">
        <f>D605+D610</f>
        <v>779000</v>
      </c>
      <c r="E604" s="5">
        <f>E605+E610</f>
        <v>31997</v>
      </c>
      <c r="F604" s="24">
        <f t="shared" si="70"/>
        <v>0.04107445442875481</v>
      </c>
    </row>
    <row r="605" spans="1:6" ht="26.25">
      <c r="A605" s="7" t="s">
        <v>325</v>
      </c>
      <c r="B605" s="4" t="s">
        <v>326</v>
      </c>
      <c r="C605" s="5">
        <f aca="true" t="shared" si="72" ref="C605:E608">C606</f>
        <v>779000</v>
      </c>
      <c r="D605" s="5">
        <f t="shared" si="72"/>
        <v>779000</v>
      </c>
      <c r="E605" s="5">
        <f t="shared" si="72"/>
        <v>36497</v>
      </c>
      <c r="F605" s="24">
        <f t="shared" si="70"/>
        <v>0.04685109114249037</v>
      </c>
    </row>
    <row r="606" spans="1:6" ht="12.75">
      <c r="A606" s="7" t="s">
        <v>274</v>
      </c>
      <c r="B606" s="4" t="s">
        <v>89</v>
      </c>
      <c r="C606" s="5">
        <f t="shared" si="72"/>
        <v>779000</v>
      </c>
      <c r="D606" s="5">
        <f t="shared" si="72"/>
        <v>779000</v>
      </c>
      <c r="E606" s="5">
        <f t="shared" si="72"/>
        <v>36497</v>
      </c>
      <c r="F606" s="24">
        <f t="shared" si="70"/>
        <v>0.04685109114249037</v>
      </c>
    </row>
    <row r="607" spans="1:6" ht="12.75">
      <c r="A607" s="7" t="s">
        <v>283</v>
      </c>
      <c r="B607" s="4" t="s">
        <v>284</v>
      </c>
      <c r="C607" s="5">
        <f t="shared" si="72"/>
        <v>779000</v>
      </c>
      <c r="D607" s="5">
        <f t="shared" si="72"/>
        <v>779000</v>
      </c>
      <c r="E607" s="5">
        <f t="shared" si="72"/>
        <v>36497</v>
      </c>
      <c r="F607" s="24">
        <f t="shared" si="70"/>
        <v>0.04685109114249037</v>
      </c>
    </row>
    <row r="608" spans="1:6" ht="39">
      <c r="A608" s="7" t="s">
        <v>285</v>
      </c>
      <c r="B608" s="4" t="s">
        <v>286</v>
      </c>
      <c r="C608" s="5">
        <f t="shared" si="72"/>
        <v>779000</v>
      </c>
      <c r="D608" s="5">
        <f t="shared" si="72"/>
        <v>779000</v>
      </c>
      <c r="E608" s="5">
        <f t="shared" si="72"/>
        <v>36497</v>
      </c>
      <c r="F608" s="24">
        <f t="shared" si="70"/>
        <v>0.04685109114249037</v>
      </c>
    </row>
    <row r="609" spans="1:6" ht="12.75">
      <c r="A609" s="7" t="s">
        <v>287</v>
      </c>
      <c r="B609" s="4" t="s">
        <v>288</v>
      </c>
      <c r="C609" s="5">
        <v>779000</v>
      </c>
      <c r="D609" s="5">
        <v>779000</v>
      </c>
      <c r="E609" s="5">
        <v>36497</v>
      </c>
      <c r="F609" s="24">
        <f t="shared" si="70"/>
        <v>0.04685109114249037</v>
      </c>
    </row>
    <row r="610" spans="1:6" ht="12.75">
      <c r="A610" s="7" t="s">
        <v>327</v>
      </c>
      <c r="B610" s="4" t="s">
        <v>328</v>
      </c>
      <c r="C610" s="5">
        <f>C611</f>
        <v>0</v>
      </c>
      <c r="D610" s="5">
        <f>D611</f>
        <v>0</v>
      </c>
      <c r="E610" s="5">
        <f>E611</f>
        <v>-4500</v>
      </c>
      <c r="F610" s="24"/>
    </row>
    <row r="611" spans="1:6" ht="12.75">
      <c r="A611" s="7" t="s">
        <v>274</v>
      </c>
      <c r="B611" s="4" t="s">
        <v>89</v>
      </c>
      <c r="C611" s="5">
        <f>C612+C615+C619</f>
        <v>0</v>
      </c>
      <c r="D611" s="5">
        <f>D612+D615+D619</f>
        <v>0</v>
      </c>
      <c r="E611" s="5">
        <f>E612+E615+E619</f>
        <v>-4500</v>
      </c>
      <c r="F611" s="24"/>
    </row>
    <row r="612" spans="1:6" ht="39">
      <c r="A612" s="7" t="s">
        <v>291</v>
      </c>
      <c r="B612" s="4" t="s">
        <v>292</v>
      </c>
      <c r="C612" s="5">
        <f>C613</f>
        <v>0</v>
      </c>
      <c r="D612" s="5">
        <f>D613</f>
        <v>0</v>
      </c>
      <c r="E612" s="5"/>
      <c r="F612" s="24"/>
    </row>
    <row r="613" spans="1:6" ht="26.25">
      <c r="A613" s="7" t="s">
        <v>293</v>
      </c>
      <c r="B613" s="4" t="s">
        <v>294</v>
      </c>
      <c r="C613" s="5">
        <f>C614</f>
        <v>0</v>
      </c>
      <c r="D613" s="5">
        <f>D614</f>
        <v>0</v>
      </c>
      <c r="E613" s="5"/>
      <c r="F613" s="24"/>
    </row>
    <row r="614" spans="1:6" ht="12.75">
      <c r="A614" s="7" t="s">
        <v>295</v>
      </c>
      <c r="B614" s="4" t="s">
        <v>296</v>
      </c>
      <c r="C614" s="5"/>
      <c r="D614" s="5"/>
      <c r="E614" s="5"/>
      <c r="F614" s="24"/>
    </row>
    <row r="615" spans="1:6" ht="12.75">
      <c r="A615" s="7" t="s">
        <v>98</v>
      </c>
      <c r="B615" s="4" t="s">
        <v>99</v>
      </c>
      <c r="C615" s="5">
        <f aca="true" t="shared" si="73" ref="C615:D617">C616</f>
        <v>0</v>
      </c>
      <c r="D615" s="5">
        <f t="shared" si="73"/>
        <v>0</v>
      </c>
      <c r="E615" s="5"/>
      <c r="F615" s="24"/>
    </row>
    <row r="616" spans="1:6" ht="12.75">
      <c r="A616" s="7" t="s">
        <v>100</v>
      </c>
      <c r="B616" s="4" t="s">
        <v>101</v>
      </c>
      <c r="C616" s="5">
        <f t="shared" si="73"/>
        <v>0</v>
      </c>
      <c r="D616" s="5">
        <f t="shared" si="73"/>
        <v>0</v>
      </c>
      <c r="E616" s="5"/>
      <c r="F616" s="24"/>
    </row>
    <row r="617" spans="1:6" ht="12.75">
      <c r="A617" s="7" t="s">
        <v>102</v>
      </c>
      <c r="B617" s="4" t="s">
        <v>103</v>
      </c>
      <c r="C617" s="5">
        <f t="shared" si="73"/>
        <v>0</v>
      </c>
      <c r="D617" s="5">
        <f t="shared" si="73"/>
        <v>0</v>
      </c>
      <c r="E617" s="5"/>
      <c r="F617" s="24"/>
    </row>
    <row r="618" spans="1:6" ht="12.75">
      <c r="A618" s="7" t="s">
        <v>110</v>
      </c>
      <c r="B618" s="4" t="s">
        <v>111</v>
      </c>
      <c r="C618" s="5"/>
      <c r="D618" s="5"/>
      <c r="E618" s="5"/>
      <c r="F618" s="24"/>
    </row>
    <row r="619" spans="1:6" ht="27">
      <c r="A619" s="7" t="s">
        <v>374</v>
      </c>
      <c r="B619" s="4" t="s">
        <v>376</v>
      </c>
      <c r="C619" s="5">
        <f>C620</f>
        <v>0</v>
      </c>
      <c r="D619" s="5">
        <f>D620</f>
        <v>0</v>
      </c>
      <c r="E619" s="5">
        <f>E620</f>
        <v>-4500</v>
      </c>
      <c r="F619" s="24"/>
    </row>
    <row r="620" spans="1:6" ht="27">
      <c r="A620" s="7" t="s">
        <v>383</v>
      </c>
      <c r="B620" s="21">
        <v>8501</v>
      </c>
      <c r="C620" s="5"/>
      <c r="D620" s="5"/>
      <c r="E620" s="5">
        <v>-4500</v>
      </c>
      <c r="F620" s="24"/>
    </row>
    <row r="621" spans="1:6" ht="26.25">
      <c r="A621" s="7" t="s">
        <v>329</v>
      </c>
      <c r="B621" s="4" t="s">
        <v>330</v>
      </c>
      <c r="C621" s="5">
        <f>C622+C641</f>
        <v>148742000</v>
      </c>
      <c r="D621" s="5">
        <f>D622+D641</f>
        <v>121662000</v>
      </c>
      <c r="E621" s="5">
        <f>E622+E641</f>
        <v>55002717</v>
      </c>
      <c r="F621" s="24">
        <f t="shared" si="70"/>
        <v>0.4520944666370765</v>
      </c>
    </row>
    <row r="622" spans="1:6" ht="12.75">
      <c r="A622" s="7" t="s">
        <v>352</v>
      </c>
      <c r="B622" s="4" t="s">
        <v>334</v>
      </c>
      <c r="C622" s="5">
        <f>C623</f>
        <v>148742000</v>
      </c>
      <c r="D622" s="5">
        <f>D623</f>
        <v>121662000</v>
      </c>
      <c r="E622" s="5">
        <f>E623</f>
        <v>55002717</v>
      </c>
      <c r="F622" s="24">
        <f t="shared" si="70"/>
        <v>0.4520944666370765</v>
      </c>
    </row>
    <row r="623" spans="1:6" ht="12.75">
      <c r="A623" s="7" t="s">
        <v>274</v>
      </c>
      <c r="B623" s="4" t="s">
        <v>89</v>
      </c>
      <c r="C623" s="5">
        <f>C624+C627+C631+C636</f>
        <v>148742000</v>
      </c>
      <c r="D623" s="5">
        <f>D624+D627+D631+D636</f>
        <v>121662000</v>
      </c>
      <c r="E623" s="5">
        <f>E624+E627+E631+E636</f>
        <v>55002717</v>
      </c>
      <c r="F623" s="24">
        <f t="shared" si="70"/>
        <v>0.4520944666370765</v>
      </c>
    </row>
    <row r="624" spans="1:6" ht="26.25">
      <c r="A624" s="7" t="s">
        <v>275</v>
      </c>
      <c r="B624" s="4" t="s">
        <v>276</v>
      </c>
      <c r="C624" s="5">
        <f>C625</f>
        <v>0</v>
      </c>
      <c r="D624" s="5">
        <f>D625</f>
        <v>0</v>
      </c>
      <c r="E624" s="5"/>
      <c r="F624" s="24"/>
    </row>
    <row r="625" spans="1:6" ht="12.75">
      <c r="A625" s="7" t="s">
        <v>277</v>
      </c>
      <c r="B625" s="4" t="s">
        <v>278</v>
      </c>
      <c r="C625" s="5">
        <f>C626</f>
        <v>0</v>
      </c>
      <c r="D625" s="5">
        <f>D626</f>
        <v>0</v>
      </c>
      <c r="E625" s="5"/>
      <c r="F625" s="24"/>
    </row>
    <row r="626" spans="1:6" ht="12.75">
      <c r="A626" s="7" t="s">
        <v>281</v>
      </c>
      <c r="B626" s="4" t="s">
        <v>282</v>
      </c>
      <c r="C626" s="5"/>
      <c r="D626" s="5"/>
      <c r="E626" s="5"/>
      <c r="F626" s="24"/>
    </row>
    <row r="627" spans="1:6" ht="12.75">
      <c r="A627" s="7" t="s">
        <v>283</v>
      </c>
      <c r="B627" s="4" t="s">
        <v>284</v>
      </c>
      <c r="C627" s="5">
        <f>C628</f>
        <v>11538000</v>
      </c>
      <c r="D627" s="5">
        <f>D628</f>
        <v>8538000</v>
      </c>
      <c r="E627" s="5">
        <f>E628</f>
        <v>1131876</v>
      </c>
      <c r="F627" s="24">
        <f t="shared" si="70"/>
        <v>0.13256921995783555</v>
      </c>
    </row>
    <row r="628" spans="1:6" ht="39">
      <c r="A628" s="7" t="s">
        <v>285</v>
      </c>
      <c r="B628" s="4" t="s">
        <v>286</v>
      </c>
      <c r="C628" s="5">
        <f>C630+C629</f>
        <v>11538000</v>
      </c>
      <c r="D628" s="5">
        <f>D630+D629</f>
        <v>8538000</v>
      </c>
      <c r="E628" s="5">
        <f>E630+E629</f>
        <v>1131876</v>
      </c>
      <c r="F628" s="24">
        <f t="shared" si="70"/>
        <v>0.13256921995783555</v>
      </c>
    </row>
    <row r="629" spans="1:6" ht="12.75">
      <c r="A629" s="7" t="s">
        <v>287</v>
      </c>
      <c r="B629" s="4" t="s">
        <v>288</v>
      </c>
      <c r="C629" s="5">
        <v>1172000</v>
      </c>
      <c r="D629" s="5">
        <v>1172000</v>
      </c>
      <c r="E629" s="5">
        <v>78552</v>
      </c>
      <c r="F629" s="24">
        <f t="shared" si="70"/>
        <v>0.06702389078498293</v>
      </c>
    </row>
    <row r="630" spans="1:6" ht="12.75">
      <c r="A630" s="7" t="s">
        <v>289</v>
      </c>
      <c r="B630" s="4" t="s">
        <v>290</v>
      </c>
      <c r="C630" s="5">
        <v>10366000</v>
      </c>
      <c r="D630" s="5">
        <v>7366000</v>
      </c>
      <c r="E630" s="5">
        <v>1053324</v>
      </c>
      <c r="F630" s="24">
        <f t="shared" si="70"/>
        <v>0.14299809937550909</v>
      </c>
    </row>
    <row r="631" spans="1:6" ht="39">
      <c r="A631" s="7" t="s">
        <v>90</v>
      </c>
      <c r="B631" s="4" t="s">
        <v>91</v>
      </c>
      <c r="C631" s="5">
        <f>C632</f>
        <v>83360000</v>
      </c>
      <c r="D631" s="5">
        <f>D632</f>
        <v>70026000</v>
      </c>
      <c r="E631" s="5">
        <f>E632</f>
        <v>35225005</v>
      </c>
      <c r="F631" s="24">
        <f t="shared" si="70"/>
        <v>0.503027518350327</v>
      </c>
    </row>
    <row r="632" spans="1:6" ht="26.25">
      <c r="A632" s="7" t="s">
        <v>92</v>
      </c>
      <c r="B632" s="4" t="s">
        <v>93</v>
      </c>
      <c r="C632" s="5">
        <f>C633+C634+C635</f>
        <v>83360000</v>
      </c>
      <c r="D632" s="5">
        <f>D633+D634+D635</f>
        <v>70026000</v>
      </c>
      <c r="E632" s="5">
        <f>E633+E634+E635</f>
        <v>35225005</v>
      </c>
      <c r="F632" s="24">
        <f t="shared" si="70"/>
        <v>0.503027518350327</v>
      </c>
    </row>
    <row r="633" spans="1:6" ht="12.75">
      <c r="A633" s="7" t="s">
        <v>94</v>
      </c>
      <c r="B633" s="4" t="s">
        <v>95</v>
      </c>
      <c r="C633" s="5">
        <v>11897000</v>
      </c>
      <c r="D633" s="5">
        <v>10030000</v>
      </c>
      <c r="E633" s="5">
        <v>5038706</v>
      </c>
      <c r="F633" s="24">
        <f t="shared" si="70"/>
        <v>0.5023635094715853</v>
      </c>
    </row>
    <row r="634" spans="1:6" ht="12.75">
      <c r="A634" s="7" t="s">
        <v>96</v>
      </c>
      <c r="B634" s="4" t="s">
        <v>97</v>
      </c>
      <c r="C634" s="5">
        <v>67411000</v>
      </c>
      <c r="D634" s="5">
        <v>56830000</v>
      </c>
      <c r="E634" s="5">
        <v>28552667</v>
      </c>
      <c r="F634" s="24">
        <f t="shared" si="70"/>
        <v>0.5024224353334507</v>
      </c>
    </row>
    <row r="635" spans="1:6" ht="12.75">
      <c r="A635" s="7" t="s">
        <v>295</v>
      </c>
      <c r="B635" s="4" t="s">
        <v>297</v>
      </c>
      <c r="C635" s="5">
        <v>4052000</v>
      </c>
      <c r="D635" s="5">
        <v>3166000</v>
      </c>
      <c r="E635" s="5">
        <v>1633632</v>
      </c>
      <c r="F635" s="24">
        <f t="shared" si="70"/>
        <v>0.5159924194567277</v>
      </c>
    </row>
    <row r="636" spans="1:6" ht="12.75">
      <c r="A636" s="7" t="s">
        <v>98</v>
      </c>
      <c r="B636" s="4" t="s">
        <v>99</v>
      </c>
      <c r="C636" s="5">
        <f aca="true" t="shared" si="74" ref="C636:E637">C637</f>
        <v>53844000</v>
      </c>
      <c r="D636" s="5">
        <f t="shared" si="74"/>
        <v>43098000</v>
      </c>
      <c r="E636" s="5">
        <f t="shared" si="74"/>
        <v>18645836</v>
      </c>
      <c r="F636" s="24">
        <f t="shared" si="70"/>
        <v>0.4326380806533946</v>
      </c>
    </row>
    <row r="637" spans="1:6" ht="12.75">
      <c r="A637" s="7" t="s">
        <v>100</v>
      </c>
      <c r="B637" s="4" t="s">
        <v>101</v>
      </c>
      <c r="C637" s="5">
        <f t="shared" si="74"/>
        <v>53844000</v>
      </c>
      <c r="D637" s="5">
        <f t="shared" si="74"/>
        <v>43098000</v>
      </c>
      <c r="E637" s="5">
        <f t="shared" si="74"/>
        <v>18645836</v>
      </c>
      <c r="F637" s="24">
        <f t="shared" si="70"/>
        <v>0.4326380806533946</v>
      </c>
    </row>
    <row r="638" spans="1:6" ht="12.75">
      <c r="A638" s="7" t="s">
        <v>102</v>
      </c>
      <c r="B638" s="4" t="s">
        <v>103</v>
      </c>
      <c r="C638" s="5">
        <f>C639+C640</f>
        <v>53844000</v>
      </c>
      <c r="D638" s="5">
        <f>D639+D640</f>
        <v>43098000</v>
      </c>
      <c r="E638" s="5">
        <f>E639+E640</f>
        <v>18645836</v>
      </c>
      <c r="F638" s="24">
        <f t="shared" si="70"/>
        <v>0.4326380806533946</v>
      </c>
    </row>
    <row r="639" spans="1:6" ht="12.75">
      <c r="A639" s="7" t="s">
        <v>106</v>
      </c>
      <c r="B639" s="4" t="s">
        <v>107</v>
      </c>
      <c r="C639" s="5">
        <v>991000</v>
      </c>
      <c r="D639" s="5">
        <v>991000</v>
      </c>
      <c r="E639" s="5">
        <v>987700</v>
      </c>
      <c r="F639" s="24">
        <f t="shared" si="70"/>
        <v>0.996670030272452</v>
      </c>
    </row>
    <row r="640" spans="1:6" ht="12.75">
      <c r="A640" s="7" t="s">
        <v>110</v>
      </c>
      <c r="B640" s="4" t="s">
        <v>111</v>
      </c>
      <c r="C640" s="5">
        <v>52853000</v>
      </c>
      <c r="D640" s="5">
        <v>42107000</v>
      </c>
      <c r="E640" s="5">
        <f>11765671+5892465</f>
        <v>17658136</v>
      </c>
      <c r="F640" s="24">
        <f t="shared" si="70"/>
        <v>0.4193634312584606</v>
      </c>
    </row>
    <row r="641" spans="1:6" ht="26.25">
      <c r="A641" s="7" t="s">
        <v>335</v>
      </c>
      <c r="B641" s="4" t="s">
        <v>336</v>
      </c>
      <c r="C641" s="5">
        <f aca="true" t="shared" si="75" ref="C641:D645">C642</f>
        <v>0</v>
      </c>
      <c r="D641" s="5">
        <f t="shared" si="75"/>
        <v>0</v>
      </c>
      <c r="E641" s="5"/>
      <c r="F641" s="24"/>
    </row>
    <row r="642" spans="1:6" ht="12.75">
      <c r="A642" s="7" t="s">
        <v>274</v>
      </c>
      <c r="B642" s="4" t="s">
        <v>89</v>
      </c>
      <c r="C642" s="5">
        <f t="shared" si="75"/>
        <v>0</v>
      </c>
      <c r="D642" s="5">
        <f t="shared" si="75"/>
        <v>0</v>
      </c>
      <c r="E642" s="5"/>
      <c r="F642" s="24"/>
    </row>
    <row r="643" spans="1:6" ht="12.75">
      <c r="A643" s="7" t="s">
        <v>98</v>
      </c>
      <c r="B643" s="4" t="s">
        <v>99</v>
      </c>
      <c r="C643" s="5">
        <f t="shared" si="75"/>
        <v>0</v>
      </c>
      <c r="D643" s="5">
        <f t="shared" si="75"/>
        <v>0</v>
      </c>
      <c r="E643" s="5"/>
      <c r="F643" s="24"/>
    </row>
    <row r="644" spans="1:6" ht="12.75">
      <c r="A644" s="7" t="s">
        <v>100</v>
      </c>
      <c r="B644" s="4" t="s">
        <v>101</v>
      </c>
      <c r="C644" s="5">
        <f t="shared" si="75"/>
        <v>0</v>
      </c>
      <c r="D644" s="5">
        <f t="shared" si="75"/>
        <v>0</v>
      </c>
      <c r="E644" s="5"/>
      <c r="F644" s="24"/>
    </row>
    <row r="645" spans="1:6" ht="12.75">
      <c r="A645" s="7" t="s">
        <v>102</v>
      </c>
      <c r="B645" s="4" t="s">
        <v>103</v>
      </c>
      <c r="C645" s="5">
        <f t="shared" si="75"/>
        <v>0</v>
      </c>
      <c r="D645" s="5">
        <f t="shared" si="75"/>
        <v>0</v>
      </c>
      <c r="E645" s="5"/>
      <c r="F645" s="24"/>
    </row>
    <row r="646" spans="1:6" ht="12.75">
      <c r="A646" s="7" t="s">
        <v>106</v>
      </c>
      <c r="B646" s="4" t="s">
        <v>107</v>
      </c>
      <c r="C646" s="5"/>
      <c r="D646" s="5"/>
      <c r="E646" s="5"/>
      <c r="F646" s="24"/>
    </row>
    <row r="647" spans="1:6" ht="12.75">
      <c r="A647" s="13" t="s">
        <v>353</v>
      </c>
      <c r="B647" s="14" t="s">
        <v>354</v>
      </c>
      <c r="C647" s="15">
        <f>C487-C517</f>
        <v>-62500000</v>
      </c>
      <c r="D647" s="15">
        <f>D487-D517</f>
        <v>-70800000</v>
      </c>
      <c r="E647" s="15">
        <f>E487-E517</f>
        <v>18360416</v>
      </c>
      <c r="F647" s="24">
        <f t="shared" si="70"/>
        <v>-0.2593279096045198</v>
      </c>
    </row>
    <row r="648" spans="1:6" ht="12.75">
      <c r="A648" s="13" t="s">
        <v>355</v>
      </c>
      <c r="B648" s="14" t="s">
        <v>356</v>
      </c>
      <c r="C648" s="15">
        <f>C315-C359</f>
        <v>0</v>
      </c>
      <c r="D648" s="15">
        <f>D315-D359</f>
        <v>0</v>
      </c>
      <c r="E648" s="15">
        <f>E315-E359</f>
        <v>22183549</v>
      </c>
      <c r="F648" s="24"/>
    </row>
    <row r="649" spans="1:6" ht="12.75">
      <c r="A649" s="13" t="s">
        <v>357</v>
      </c>
      <c r="B649" s="14" t="s">
        <v>358</v>
      </c>
      <c r="C649" s="15">
        <f>C9-C75</f>
        <v>-62500000</v>
      </c>
      <c r="D649" s="15">
        <f>D9-D75</f>
        <v>-70800000</v>
      </c>
      <c r="E649" s="15">
        <f>E9-E75</f>
        <v>40543965</v>
      </c>
      <c r="F649" s="24">
        <f t="shared" si="70"/>
        <v>-0.572654872881356</v>
      </c>
    </row>
    <row r="652" spans="3:4" ht="12.75">
      <c r="C652" s="12"/>
      <c r="D652" s="12"/>
    </row>
    <row r="653" spans="3:4" ht="12.75">
      <c r="C653" s="12"/>
      <c r="D653" s="12"/>
    </row>
    <row r="654" spans="3:4" ht="12.75">
      <c r="C654" s="12"/>
      <c r="D654" s="12"/>
    </row>
  </sheetData>
  <sheetProtection/>
  <autoFilter ref="C8:F649"/>
  <mergeCells count="2">
    <mergeCell ref="A4:C4"/>
    <mergeCell ref="A5:F5"/>
  </mergeCells>
  <printOptions horizontalCentered="1"/>
  <pageMargins left="0.7086614173228347" right="0.5118110236220472" top="0.5511811023622047" bottom="0.5511811023622047" header="0.31496062992125984" footer="0.31496062992125984"/>
  <pageSetup horizontalDpi="600" verticalDpi="600" orientation="landscape" paperSize="9" r:id="rId1"/>
  <headerFooter>
    <oddFooter>&amp;L&amp;A&amp;CPagina &amp;P</oddFooter>
  </headerFooter>
</worksheet>
</file>

<file path=xl/worksheets/sheet3.xml><?xml version="1.0" encoding="utf-8"?>
<worksheet xmlns="http://schemas.openxmlformats.org/spreadsheetml/2006/main" xmlns:r="http://schemas.openxmlformats.org/officeDocument/2006/relationships">
  <dimension ref="A1:I239"/>
  <sheetViews>
    <sheetView zoomScalePageLayoutView="0" workbookViewId="0" topLeftCell="A61">
      <selection activeCell="F6" sqref="F6"/>
    </sheetView>
  </sheetViews>
  <sheetFormatPr defaultColWidth="9.140625" defaultRowHeight="15"/>
  <cols>
    <col min="1" max="1" width="62.140625" style="8" customWidth="1"/>
    <col min="2" max="2" width="10.00390625" style="0" customWidth="1"/>
    <col min="3" max="3" width="11.7109375" style="0" bestFit="1" customWidth="1"/>
    <col min="4" max="4" width="16.140625" style="0" customWidth="1"/>
    <col min="5" max="5" width="12.28125" style="0" customWidth="1"/>
    <col min="6" max="6" width="12.8515625" style="0" customWidth="1"/>
    <col min="7" max="8" width="11.140625" style="0" bestFit="1" customWidth="1"/>
  </cols>
  <sheetData>
    <row r="1" spans="1:6" s="10" customFormat="1" ht="12.75">
      <c r="A1" s="16" t="s">
        <v>365</v>
      </c>
      <c r="F1" s="25" t="s">
        <v>437</v>
      </c>
    </row>
    <row r="2" s="10" customFormat="1" ht="12.75">
      <c r="A2" s="16" t="s">
        <v>366</v>
      </c>
    </row>
    <row r="3" s="10" customFormat="1" ht="12.75">
      <c r="A3" s="16" t="s">
        <v>367</v>
      </c>
    </row>
    <row r="4" spans="1:6" ht="32.25" customHeight="1">
      <c r="A4" s="29" t="s">
        <v>458</v>
      </c>
      <c r="B4" s="29"/>
      <c r="C4" s="29"/>
      <c r="D4" s="29"/>
      <c r="E4" s="29"/>
      <c r="F4" s="29"/>
    </row>
    <row r="5" spans="1:4" ht="14.25">
      <c r="A5" s="6"/>
      <c r="B5" s="1"/>
      <c r="C5" s="1"/>
      <c r="D5" s="1"/>
    </row>
    <row r="6" spans="1:6" ht="39">
      <c r="A6" s="2" t="s">
        <v>0</v>
      </c>
      <c r="B6" s="2" t="s">
        <v>1</v>
      </c>
      <c r="C6" s="3" t="s">
        <v>453</v>
      </c>
      <c r="D6" s="3" t="s">
        <v>455</v>
      </c>
      <c r="E6" s="3" t="s">
        <v>456</v>
      </c>
      <c r="F6" s="3" t="s">
        <v>443</v>
      </c>
    </row>
    <row r="7" spans="1:6" ht="14.25">
      <c r="A7" s="18"/>
      <c r="B7" s="19"/>
      <c r="C7" s="20">
        <v>1</v>
      </c>
      <c r="D7" s="20">
        <v>2</v>
      </c>
      <c r="E7" s="20">
        <v>3</v>
      </c>
      <c r="F7" s="20">
        <v>4</v>
      </c>
    </row>
    <row r="8" spans="1:7" ht="14.25">
      <c r="A8" s="7" t="s">
        <v>2</v>
      </c>
      <c r="B8" s="4" t="s">
        <v>3</v>
      </c>
      <c r="C8" s="5">
        <f>C9+C33+C39+C56+C36+C58</f>
        <v>523152000</v>
      </c>
      <c r="D8" s="5">
        <f>D9+D33+D39+D56+D36+D58</f>
        <v>435117000</v>
      </c>
      <c r="E8" s="5">
        <f>E9+E33+E39+E56+E36+E58</f>
        <v>368806698</v>
      </c>
      <c r="F8" s="24">
        <f>E8/D8</f>
        <v>0.8476035135377381</v>
      </c>
      <c r="G8" s="9"/>
    </row>
    <row r="9" spans="1:8" ht="14.25">
      <c r="A9" s="7" t="s">
        <v>4</v>
      </c>
      <c r="B9" s="4" t="s">
        <v>5</v>
      </c>
      <c r="C9" s="5">
        <f>C10</f>
        <v>275321000</v>
      </c>
      <c r="D9" s="5">
        <f>D10</f>
        <v>227172000</v>
      </c>
      <c r="E9" s="5">
        <f>E10</f>
        <v>195061154</v>
      </c>
      <c r="F9" s="24">
        <f aca="true" t="shared" si="0" ref="F9:F72">E9/D9</f>
        <v>0.8586496311165108</v>
      </c>
      <c r="G9" s="9"/>
      <c r="H9" s="9"/>
    </row>
    <row r="10" spans="1:6" ht="14.25">
      <c r="A10" s="7" t="s">
        <v>6</v>
      </c>
      <c r="B10" s="4" t="s">
        <v>7</v>
      </c>
      <c r="C10" s="5">
        <f>C11+C16</f>
        <v>275321000</v>
      </c>
      <c r="D10" s="5">
        <f>D11+D16</f>
        <v>227172000</v>
      </c>
      <c r="E10" s="5">
        <f>E11+E16</f>
        <v>195061154</v>
      </c>
      <c r="F10" s="24">
        <f t="shared" si="0"/>
        <v>0.8586496311165108</v>
      </c>
    </row>
    <row r="11" spans="1:6" ht="14.25">
      <c r="A11" s="7" t="s">
        <v>8</v>
      </c>
      <c r="B11" s="4" t="s">
        <v>9</v>
      </c>
      <c r="C11" s="5">
        <f aca="true" t="shared" si="1" ref="C11:E13">C12</f>
        <v>0</v>
      </c>
      <c r="D11" s="5">
        <f t="shared" si="1"/>
        <v>0</v>
      </c>
      <c r="E11" s="5">
        <f t="shared" si="1"/>
        <v>0</v>
      </c>
      <c r="F11" s="24"/>
    </row>
    <row r="12" spans="1:6" ht="14.25">
      <c r="A12" s="7" t="s">
        <v>10</v>
      </c>
      <c r="B12" s="4" t="s">
        <v>11</v>
      </c>
      <c r="C12" s="5">
        <f>C13+C15</f>
        <v>0</v>
      </c>
      <c r="D12" s="5">
        <f>D13+D15</f>
        <v>0</v>
      </c>
      <c r="E12" s="5">
        <f t="shared" si="1"/>
        <v>0</v>
      </c>
      <c r="F12" s="24"/>
    </row>
    <row r="13" spans="1:6" ht="14.25">
      <c r="A13" s="7" t="s">
        <v>12</v>
      </c>
      <c r="B13" s="4" t="s">
        <v>13</v>
      </c>
      <c r="C13" s="5">
        <f t="shared" si="1"/>
        <v>0</v>
      </c>
      <c r="D13" s="5">
        <f t="shared" si="1"/>
        <v>0</v>
      </c>
      <c r="E13" s="5"/>
      <c r="F13" s="24"/>
    </row>
    <row r="14" spans="1:6" ht="14.25">
      <c r="A14" s="7" t="s">
        <v>14</v>
      </c>
      <c r="B14" s="4" t="s">
        <v>15</v>
      </c>
      <c r="C14" s="5">
        <f>C121</f>
        <v>0</v>
      </c>
      <c r="D14" s="5">
        <f>D121</f>
        <v>0</v>
      </c>
      <c r="E14" s="5"/>
      <c r="F14" s="24"/>
    </row>
    <row r="15" spans="1:6" ht="14.25">
      <c r="A15" s="7" t="s">
        <v>445</v>
      </c>
      <c r="B15" s="4" t="s">
        <v>446</v>
      </c>
      <c r="C15" s="5">
        <f>C122</f>
        <v>0</v>
      </c>
      <c r="D15" s="5">
        <f>D122</f>
        <v>0</v>
      </c>
      <c r="E15" s="5"/>
      <c r="F15" s="24"/>
    </row>
    <row r="16" spans="1:6" ht="27">
      <c r="A16" s="7" t="s">
        <v>16</v>
      </c>
      <c r="B16" s="4" t="s">
        <v>17</v>
      </c>
      <c r="C16" s="5">
        <f>C17+C28+C26+C24</f>
        <v>275321000</v>
      </c>
      <c r="D16" s="5">
        <f>D17+D28+D26+D24</f>
        <v>227172000</v>
      </c>
      <c r="E16" s="5">
        <f>E17+E28+E26+E24</f>
        <v>195061154</v>
      </c>
      <c r="F16" s="24">
        <f t="shared" si="0"/>
        <v>0.8586496311165108</v>
      </c>
    </row>
    <row r="17" spans="1:6" ht="39.75">
      <c r="A17" s="7" t="s">
        <v>18</v>
      </c>
      <c r="B17" s="4" t="s">
        <v>19</v>
      </c>
      <c r="C17" s="5">
        <f>C18+C20+C21+C22+C23+C19</f>
        <v>275281000</v>
      </c>
      <c r="D17" s="5">
        <f>D18+D20+D21+D22+D23+D19</f>
        <v>227132000</v>
      </c>
      <c r="E17" s="5">
        <f>E18+E20+E21+E22+E23+E19</f>
        <v>195037856</v>
      </c>
      <c r="F17" s="24">
        <f t="shared" si="0"/>
        <v>0.8586982723702516</v>
      </c>
    </row>
    <row r="18" spans="1:6" ht="14.25">
      <c r="A18" s="7" t="s">
        <v>20</v>
      </c>
      <c r="B18" s="4" t="s">
        <v>21</v>
      </c>
      <c r="C18" s="5">
        <f aca="true" t="shared" si="2" ref="C18:E23">C125</f>
        <v>2251000</v>
      </c>
      <c r="D18" s="5">
        <f t="shared" si="2"/>
        <v>1799000</v>
      </c>
      <c r="E18" s="5">
        <f t="shared" si="2"/>
        <v>1669173</v>
      </c>
      <c r="F18" s="24">
        <f t="shared" si="0"/>
        <v>0.927833796553641</v>
      </c>
    </row>
    <row r="19" spans="1:6" ht="27">
      <c r="A19" s="7" t="s">
        <v>372</v>
      </c>
      <c r="B19" s="4" t="s">
        <v>373</v>
      </c>
      <c r="C19" s="5">
        <f t="shared" si="2"/>
        <v>0</v>
      </c>
      <c r="D19" s="5">
        <f t="shared" si="2"/>
        <v>0</v>
      </c>
      <c r="E19" s="5"/>
      <c r="F19" s="24"/>
    </row>
    <row r="20" spans="1:6" ht="14.25">
      <c r="A20" s="7" t="s">
        <v>22</v>
      </c>
      <c r="B20" s="4" t="s">
        <v>23</v>
      </c>
      <c r="C20" s="5">
        <f t="shared" si="2"/>
        <v>63000</v>
      </c>
      <c r="D20" s="5">
        <f t="shared" si="2"/>
        <v>43000</v>
      </c>
      <c r="E20" s="5">
        <f t="shared" si="2"/>
        <v>5942</v>
      </c>
      <c r="F20" s="24">
        <f t="shared" si="0"/>
        <v>0.1381860465116279</v>
      </c>
    </row>
    <row r="21" spans="1:6" ht="27">
      <c r="A21" s="7" t="s">
        <v>24</v>
      </c>
      <c r="B21" s="4" t="s">
        <v>25</v>
      </c>
      <c r="C21" s="5">
        <f t="shared" si="2"/>
        <v>196983000</v>
      </c>
      <c r="D21" s="5">
        <f t="shared" si="2"/>
        <v>166264000</v>
      </c>
      <c r="E21" s="5">
        <f t="shared" si="2"/>
        <v>140405364</v>
      </c>
      <c r="F21" s="24">
        <f t="shared" si="0"/>
        <v>0.8444724293894048</v>
      </c>
    </row>
    <row r="22" spans="1:6" ht="27">
      <c r="A22" s="7" t="s">
        <v>26</v>
      </c>
      <c r="B22" s="4" t="s">
        <v>27</v>
      </c>
      <c r="C22" s="5">
        <f t="shared" si="2"/>
        <v>74172000</v>
      </c>
      <c r="D22" s="5">
        <f t="shared" si="2"/>
        <v>57624000</v>
      </c>
      <c r="E22" s="5">
        <f t="shared" si="2"/>
        <v>51852308</v>
      </c>
      <c r="F22" s="24">
        <f t="shared" si="0"/>
        <v>0.8998387477439955</v>
      </c>
    </row>
    <row r="23" spans="1:6" ht="14.25">
      <c r="A23" s="7" t="s">
        <v>28</v>
      </c>
      <c r="B23" s="4" t="s">
        <v>29</v>
      </c>
      <c r="C23" s="5">
        <f t="shared" si="2"/>
        <v>1812000</v>
      </c>
      <c r="D23" s="5">
        <f t="shared" si="2"/>
        <v>1402000</v>
      </c>
      <c r="E23" s="5">
        <f t="shared" si="2"/>
        <v>1105069</v>
      </c>
      <c r="F23" s="24">
        <f t="shared" si="0"/>
        <v>0.7882089871611982</v>
      </c>
    </row>
    <row r="24" spans="1:6" ht="14.25">
      <c r="A24" s="7" t="s">
        <v>422</v>
      </c>
      <c r="B24" s="4" t="s">
        <v>424</v>
      </c>
      <c r="C24" s="5">
        <f>C25</f>
        <v>0</v>
      </c>
      <c r="D24" s="5">
        <f>D25</f>
        <v>0</v>
      </c>
      <c r="E24" s="5"/>
      <c r="F24" s="24"/>
    </row>
    <row r="25" spans="1:6" ht="14.25">
      <c r="A25" s="7" t="s">
        <v>423</v>
      </c>
      <c r="B25" s="4" t="s">
        <v>425</v>
      </c>
      <c r="C25" s="5">
        <f>C132</f>
        <v>0</v>
      </c>
      <c r="D25" s="5">
        <f>D132</f>
        <v>0</v>
      </c>
      <c r="E25" s="5"/>
      <c r="F25" s="24"/>
    </row>
    <row r="26" spans="1:6" ht="14.25">
      <c r="A26" s="7" t="s">
        <v>405</v>
      </c>
      <c r="B26" s="4" t="s">
        <v>406</v>
      </c>
      <c r="C26" s="5">
        <f>C27</f>
        <v>0</v>
      </c>
      <c r="D26" s="5">
        <f>D27</f>
        <v>0</v>
      </c>
      <c r="E26" s="5"/>
      <c r="F26" s="24"/>
    </row>
    <row r="27" spans="1:6" ht="14.25">
      <c r="A27" s="7" t="s">
        <v>193</v>
      </c>
      <c r="B27" s="4" t="s">
        <v>407</v>
      </c>
      <c r="C27" s="5">
        <f>C134</f>
        <v>0</v>
      </c>
      <c r="D27" s="5">
        <f>D134</f>
        <v>0</v>
      </c>
      <c r="E27" s="5"/>
      <c r="F27" s="24"/>
    </row>
    <row r="28" spans="1:6" ht="27">
      <c r="A28" s="7" t="s">
        <v>30</v>
      </c>
      <c r="B28" s="4" t="s">
        <v>31</v>
      </c>
      <c r="C28" s="5">
        <f>C29+C30+C31+C32</f>
        <v>40000</v>
      </c>
      <c r="D28" s="5">
        <f>D29+D30+D31+D32</f>
        <v>40000</v>
      </c>
      <c r="E28" s="5">
        <f>E29+E30+E31+E32</f>
        <v>23298</v>
      </c>
      <c r="F28" s="24">
        <f t="shared" si="0"/>
        <v>0.58245</v>
      </c>
    </row>
    <row r="29" spans="1:6" ht="14.25">
      <c r="A29" s="7" t="s">
        <v>32</v>
      </c>
      <c r="B29" s="4" t="s">
        <v>33</v>
      </c>
      <c r="C29" s="5">
        <f aca="true" t="shared" si="3" ref="C29:E30">C136</f>
        <v>15000</v>
      </c>
      <c r="D29" s="5">
        <f t="shared" si="3"/>
        <v>15000</v>
      </c>
      <c r="E29" s="5">
        <f t="shared" si="3"/>
        <v>16200</v>
      </c>
      <c r="F29" s="24">
        <f t="shared" si="0"/>
        <v>1.08</v>
      </c>
    </row>
    <row r="30" spans="1:6" ht="27">
      <c r="A30" s="7" t="s">
        <v>34</v>
      </c>
      <c r="B30" s="4" t="s">
        <v>35</v>
      </c>
      <c r="C30" s="5">
        <f t="shared" si="3"/>
        <v>-3307000</v>
      </c>
      <c r="D30" s="5">
        <f t="shared" si="3"/>
        <v>-3209000</v>
      </c>
      <c r="E30" s="5">
        <f t="shared" si="3"/>
        <v>-1598691</v>
      </c>
      <c r="F30" s="24">
        <f t="shared" si="0"/>
        <v>0.49818977874727327</v>
      </c>
    </row>
    <row r="31" spans="1:6" ht="14.25">
      <c r="A31" s="7" t="s">
        <v>36</v>
      </c>
      <c r="B31" s="4" t="s">
        <v>37</v>
      </c>
      <c r="C31" s="5">
        <f>C184</f>
        <v>3307000</v>
      </c>
      <c r="D31" s="5">
        <f>D184</f>
        <v>3209000</v>
      </c>
      <c r="E31" s="5">
        <f>E184</f>
        <v>1598691</v>
      </c>
      <c r="F31" s="24">
        <f t="shared" si="0"/>
        <v>0.49818977874727327</v>
      </c>
    </row>
    <row r="32" spans="1:6" ht="14.25">
      <c r="A32" s="7" t="s">
        <v>38</v>
      </c>
      <c r="B32" s="4" t="s">
        <v>39</v>
      </c>
      <c r="C32" s="5">
        <f>C138</f>
        <v>25000</v>
      </c>
      <c r="D32" s="5">
        <f>D138</f>
        <v>25000</v>
      </c>
      <c r="E32" s="5">
        <f>E138</f>
        <v>7098</v>
      </c>
      <c r="F32" s="24">
        <f t="shared" si="0"/>
        <v>0.28392</v>
      </c>
    </row>
    <row r="33" spans="1:6" ht="14.25">
      <c r="A33" s="7" t="s">
        <v>40</v>
      </c>
      <c r="B33" s="4" t="s">
        <v>41</v>
      </c>
      <c r="C33" s="5">
        <f aca="true" t="shared" si="4" ref="C33:E34">C34</f>
        <v>3000</v>
      </c>
      <c r="D33" s="5">
        <f t="shared" si="4"/>
        <v>3000</v>
      </c>
      <c r="E33" s="5">
        <f t="shared" si="4"/>
        <v>3465</v>
      </c>
      <c r="F33" s="24">
        <f t="shared" si="0"/>
        <v>1.155</v>
      </c>
    </row>
    <row r="34" spans="1:6" ht="14.25">
      <c r="A34" s="7" t="s">
        <v>42</v>
      </c>
      <c r="B34" s="4" t="s">
        <v>43</v>
      </c>
      <c r="C34" s="5">
        <f t="shared" si="4"/>
        <v>3000</v>
      </c>
      <c r="D34" s="5">
        <f t="shared" si="4"/>
        <v>3000</v>
      </c>
      <c r="E34" s="5">
        <f t="shared" si="4"/>
        <v>3465</v>
      </c>
      <c r="F34" s="24">
        <f t="shared" si="0"/>
        <v>1.155</v>
      </c>
    </row>
    <row r="35" spans="1:6" ht="14.25">
      <c r="A35" s="7" t="s">
        <v>44</v>
      </c>
      <c r="B35" s="4" t="s">
        <v>45</v>
      </c>
      <c r="C35" s="5">
        <f>C187</f>
        <v>3000</v>
      </c>
      <c r="D35" s="5">
        <f>D187</f>
        <v>3000</v>
      </c>
      <c r="E35" s="5">
        <f>E187</f>
        <v>3465</v>
      </c>
      <c r="F35" s="24">
        <f t="shared" si="0"/>
        <v>1.155</v>
      </c>
    </row>
    <row r="36" spans="1:6" ht="14.25">
      <c r="A36" s="7" t="s">
        <v>377</v>
      </c>
      <c r="B36" s="22" t="s">
        <v>378</v>
      </c>
      <c r="C36" s="5">
        <f aca="true" t="shared" si="5" ref="C36:E37">C37</f>
        <v>0</v>
      </c>
      <c r="D36" s="5">
        <f t="shared" si="5"/>
        <v>0</v>
      </c>
      <c r="E36" s="5">
        <f t="shared" si="5"/>
        <v>4473074</v>
      </c>
      <c r="F36" s="24"/>
    </row>
    <row r="37" spans="1:6" ht="14.25">
      <c r="A37" s="7" t="s">
        <v>379</v>
      </c>
      <c r="B37" s="22" t="s">
        <v>381</v>
      </c>
      <c r="C37" s="5">
        <f t="shared" si="5"/>
        <v>0</v>
      </c>
      <c r="D37" s="5">
        <f t="shared" si="5"/>
        <v>0</v>
      </c>
      <c r="E37" s="5">
        <f t="shared" si="5"/>
        <v>4473074</v>
      </c>
      <c r="F37" s="24"/>
    </row>
    <row r="38" spans="1:6" ht="27">
      <c r="A38" s="7" t="s">
        <v>380</v>
      </c>
      <c r="B38" s="22" t="s">
        <v>382</v>
      </c>
      <c r="C38" s="5">
        <f>C141</f>
        <v>0</v>
      </c>
      <c r="D38" s="5">
        <f>D141</f>
        <v>0</v>
      </c>
      <c r="E38" s="5">
        <f>E141</f>
        <v>4473074</v>
      </c>
      <c r="F38" s="24"/>
    </row>
    <row r="39" spans="1:6" ht="14.25">
      <c r="A39" s="7" t="s">
        <v>46</v>
      </c>
      <c r="B39" s="4" t="s">
        <v>47</v>
      </c>
      <c r="C39" s="5">
        <f>C40</f>
        <v>204262000</v>
      </c>
      <c r="D39" s="5">
        <f>D40</f>
        <v>164376000</v>
      </c>
      <c r="E39" s="5">
        <f>E40</f>
        <v>158223791</v>
      </c>
      <c r="F39" s="24">
        <f t="shared" si="0"/>
        <v>0.9625723402443179</v>
      </c>
    </row>
    <row r="40" spans="1:6" ht="27">
      <c r="A40" s="7" t="s">
        <v>48</v>
      </c>
      <c r="B40" s="4" t="s">
        <v>49</v>
      </c>
      <c r="C40" s="5">
        <f>C41+C45</f>
        <v>204262000</v>
      </c>
      <c r="D40" s="5">
        <f>D41+D45</f>
        <v>164376000</v>
      </c>
      <c r="E40" s="5">
        <f>E41+E45</f>
        <v>158223791</v>
      </c>
      <c r="F40" s="24">
        <f t="shared" si="0"/>
        <v>0.9625723402443179</v>
      </c>
    </row>
    <row r="41" spans="1:6" ht="27">
      <c r="A41" s="7" t="s">
        <v>50</v>
      </c>
      <c r="B41" s="4" t="s">
        <v>51</v>
      </c>
      <c r="C41" s="5">
        <f>C42+C43+C44</f>
        <v>2503000</v>
      </c>
      <c r="D41" s="5">
        <f>D42+D43+D44</f>
        <v>2503000</v>
      </c>
      <c r="E41" s="5">
        <f>E42+E43+E44</f>
        <v>0</v>
      </c>
      <c r="F41" s="24">
        <f t="shared" si="0"/>
        <v>0</v>
      </c>
    </row>
    <row r="42" spans="1:6" ht="39.75">
      <c r="A42" s="7" t="s">
        <v>52</v>
      </c>
      <c r="B42" s="4" t="s">
        <v>53</v>
      </c>
      <c r="C42" s="5">
        <f>C191</f>
        <v>0</v>
      </c>
      <c r="D42" s="5">
        <f>D191</f>
        <v>0</v>
      </c>
      <c r="E42" s="5"/>
      <c r="F42" s="24"/>
    </row>
    <row r="43" spans="1:6" ht="53.25">
      <c r="A43" s="7" t="s">
        <v>416</v>
      </c>
      <c r="B43" s="4" t="s">
        <v>417</v>
      </c>
      <c r="C43" s="5">
        <f>C192</f>
        <v>2500000</v>
      </c>
      <c r="D43" s="5">
        <f>D192</f>
        <v>2500000</v>
      </c>
      <c r="E43" s="5"/>
      <c r="F43" s="24">
        <f t="shared" si="0"/>
        <v>0</v>
      </c>
    </row>
    <row r="44" spans="1:6" ht="14.25">
      <c r="A44" s="7" t="s">
        <v>418</v>
      </c>
      <c r="B44" s="4" t="s">
        <v>421</v>
      </c>
      <c r="C44" s="5">
        <f>C145</f>
        <v>3000</v>
      </c>
      <c r="D44" s="5">
        <f>D145</f>
        <v>3000</v>
      </c>
      <c r="E44" s="5">
        <f>E145</f>
        <v>0</v>
      </c>
      <c r="F44" s="24">
        <f t="shared" si="0"/>
        <v>0</v>
      </c>
    </row>
    <row r="45" spans="1:6" ht="39.75">
      <c r="A45" s="7" t="s">
        <v>54</v>
      </c>
      <c r="B45" s="4" t="s">
        <v>55</v>
      </c>
      <c r="C45" s="5">
        <f>C46+C47+C48+C49+C53+C54+C55</f>
        <v>201759000</v>
      </c>
      <c r="D45" s="5">
        <f>D46+D47+D48+D49+D53+D54+D55</f>
        <v>161873000</v>
      </c>
      <c r="E45" s="5">
        <f>E46+E47+E48+E49+E53+E54+E55</f>
        <v>158223791</v>
      </c>
      <c r="F45" s="24">
        <f t="shared" si="0"/>
        <v>0.9774563454065842</v>
      </c>
    </row>
    <row r="46" spans="1:6" ht="14.25">
      <c r="A46" s="7" t="s">
        <v>56</v>
      </c>
      <c r="B46" s="4" t="s">
        <v>57</v>
      </c>
      <c r="C46" s="5">
        <f aca="true" t="shared" si="6" ref="C46:E47">C147</f>
        <v>41018000</v>
      </c>
      <c r="D46" s="5">
        <f t="shared" si="6"/>
        <v>36697000</v>
      </c>
      <c r="E46" s="5">
        <f t="shared" si="6"/>
        <v>36094000</v>
      </c>
      <c r="F46" s="24">
        <f t="shared" si="0"/>
        <v>0.9835681390849388</v>
      </c>
    </row>
    <row r="47" spans="1:6" ht="27">
      <c r="A47" s="7" t="s">
        <v>58</v>
      </c>
      <c r="B47" s="4" t="s">
        <v>59</v>
      </c>
      <c r="C47" s="5">
        <f t="shared" si="6"/>
        <v>2500000</v>
      </c>
      <c r="D47" s="5">
        <f t="shared" si="6"/>
        <v>1500000</v>
      </c>
      <c r="E47" s="5">
        <f t="shared" si="6"/>
        <v>1000000</v>
      </c>
      <c r="F47" s="24">
        <f t="shared" si="0"/>
        <v>0.6666666666666666</v>
      </c>
    </row>
    <row r="48" spans="1:6" ht="27">
      <c r="A48" s="7" t="s">
        <v>60</v>
      </c>
      <c r="B48" s="4" t="s">
        <v>61</v>
      </c>
      <c r="C48" s="5">
        <f>C194</f>
        <v>7508000</v>
      </c>
      <c r="D48" s="5">
        <f>D194</f>
        <v>6951000</v>
      </c>
      <c r="E48" s="5">
        <f>E194</f>
        <v>6873795</v>
      </c>
      <c r="F48" s="24">
        <f t="shared" si="0"/>
        <v>0.9888929650410013</v>
      </c>
    </row>
    <row r="49" spans="1:6" ht="27">
      <c r="A49" s="7" t="s">
        <v>62</v>
      </c>
      <c r="B49" s="4" t="s">
        <v>63</v>
      </c>
      <c r="C49" s="5">
        <f>C51+C52+C50</f>
        <v>458000</v>
      </c>
      <c r="D49" s="5">
        <f>D51+D52+D50</f>
        <v>422000</v>
      </c>
      <c r="E49" s="5">
        <f>E51+E52+E50</f>
        <v>120000</v>
      </c>
      <c r="F49" s="24">
        <f t="shared" si="0"/>
        <v>0.2843601895734597</v>
      </c>
    </row>
    <row r="50" spans="1:6" ht="39.75">
      <c r="A50" s="7" t="s">
        <v>363</v>
      </c>
      <c r="B50" s="4" t="s">
        <v>364</v>
      </c>
      <c r="C50" s="5">
        <f aca="true" t="shared" si="7" ref="C50:E53">C196</f>
        <v>458000</v>
      </c>
      <c r="D50" s="5">
        <f t="shared" si="7"/>
        <v>422000</v>
      </c>
      <c r="E50" s="5">
        <f>E196</f>
        <v>120000</v>
      </c>
      <c r="F50" s="24">
        <f t="shared" si="0"/>
        <v>0.2843601895734597</v>
      </c>
    </row>
    <row r="51" spans="1:6" ht="27">
      <c r="A51" s="7" t="s">
        <v>64</v>
      </c>
      <c r="B51" s="4" t="s">
        <v>65</v>
      </c>
      <c r="C51" s="5">
        <f t="shared" si="7"/>
        <v>0</v>
      </c>
      <c r="D51" s="5">
        <f t="shared" si="7"/>
        <v>0</v>
      </c>
      <c r="E51" s="5">
        <f>E197</f>
        <v>0</v>
      </c>
      <c r="F51" s="24"/>
    </row>
    <row r="52" spans="1:6" ht="27">
      <c r="A52" s="7" t="s">
        <v>66</v>
      </c>
      <c r="B52" s="4" t="s">
        <v>67</v>
      </c>
      <c r="C52" s="5">
        <f t="shared" si="7"/>
        <v>0</v>
      </c>
      <c r="D52" s="5">
        <f t="shared" si="7"/>
        <v>0</v>
      </c>
      <c r="E52" s="5">
        <f>E198</f>
        <v>0</v>
      </c>
      <c r="F52" s="24"/>
    </row>
    <row r="53" spans="1:6" ht="14.25">
      <c r="A53" s="7" t="s">
        <v>68</v>
      </c>
      <c r="B53" s="4" t="s">
        <v>69</v>
      </c>
      <c r="C53" s="5">
        <f t="shared" si="7"/>
        <v>1761000</v>
      </c>
      <c r="D53" s="5">
        <f t="shared" si="7"/>
        <v>1537000</v>
      </c>
      <c r="E53" s="5">
        <f t="shared" si="7"/>
        <v>1477000</v>
      </c>
      <c r="F53" s="24">
        <f t="shared" si="0"/>
        <v>0.9609629147690306</v>
      </c>
    </row>
    <row r="54" spans="1:6" ht="27">
      <c r="A54" s="7" t="s">
        <v>70</v>
      </c>
      <c r="B54" s="4" t="s">
        <v>71</v>
      </c>
      <c r="C54" s="5">
        <f aca="true" t="shared" si="8" ref="C54:E55">C149</f>
        <v>148481000</v>
      </c>
      <c r="D54" s="5">
        <f t="shared" si="8"/>
        <v>114733000</v>
      </c>
      <c r="E54" s="5">
        <f t="shared" si="8"/>
        <v>112658996</v>
      </c>
      <c r="F54" s="24">
        <f t="shared" si="0"/>
        <v>0.9819232130250233</v>
      </c>
    </row>
    <row r="55" spans="1:6" ht="14.25">
      <c r="A55" s="7" t="s">
        <v>418</v>
      </c>
      <c r="B55" s="4" t="s">
        <v>419</v>
      </c>
      <c r="C55" s="5">
        <f t="shared" si="8"/>
        <v>33000</v>
      </c>
      <c r="D55" s="5">
        <f t="shared" si="8"/>
        <v>33000</v>
      </c>
      <c r="E55" s="5">
        <f t="shared" si="8"/>
        <v>0</v>
      </c>
      <c r="F55" s="24">
        <f t="shared" si="0"/>
        <v>0</v>
      </c>
    </row>
    <row r="56" spans="1:6" ht="14.25">
      <c r="A56" s="7" t="s">
        <v>72</v>
      </c>
      <c r="B56" s="4" t="s">
        <v>73</v>
      </c>
      <c r="C56" s="5">
        <f>C57</f>
        <v>0</v>
      </c>
      <c r="D56" s="5">
        <f>D57</f>
        <v>0</v>
      </c>
      <c r="E56" s="5">
        <f>E57</f>
        <v>0</v>
      </c>
      <c r="F56" s="24"/>
    </row>
    <row r="57" spans="1:6" ht="27">
      <c r="A57" s="7" t="s">
        <v>74</v>
      </c>
      <c r="B57" s="4" t="s">
        <v>75</v>
      </c>
      <c r="C57" s="5">
        <f>C201</f>
        <v>0</v>
      </c>
      <c r="D57" s="5">
        <f>D201</f>
        <v>0</v>
      </c>
      <c r="E57" s="5">
        <f>E201</f>
        <v>0</v>
      </c>
      <c r="F57" s="24"/>
    </row>
    <row r="58" spans="1:6" ht="39.75">
      <c r="A58" s="7" t="s">
        <v>393</v>
      </c>
      <c r="B58" s="4" t="s">
        <v>395</v>
      </c>
      <c r="C58" s="5">
        <f>C59</f>
        <v>43566000</v>
      </c>
      <c r="D58" s="5">
        <f>D59</f>
        <v>43566000</v>
      </c>
      <c r="E58" s="5">
        <f>E59</f>
        <v>11045214</v>
      </c>
      <c r="F58" s="24">
        <f t="shared" si="0"/>
        <v>0.25352830188679243</v>
      </c>
    </row>
    <row r="59" spans="1:6" ht="27">
      <c r="A59" s="7" t="s">
        <v>394</v>
      </c>
      <c r="B59" s="4" t="s">
        <v>396</v>
      </c>
      <c r="C59" s="5">
        <f>C60+C61+C62</f>
        <v>43566000</v>
      </c>
      <c r="D59" s="5">
        <f>D60+D61+D62</f>
        <v>43566000</v>
      </c>
      <c r="E59" s="5">
        <f>E60+E61+E62</f>
        <v>11045214</v>
      </c>
      <c r="F59" s="24">
        <f t="shared" si="0"/>
        <v>0.25352830188679243</v>
      </c>
    </row>
    <row r="60" spans="1:6" ht="14.25">
      <c r="A60" s="7" t="s">
        <v>214</v>
      </c>
      <c r="B60" s="4" t="s">
        <v>397</v>
      </c>
      <c r="C60" s="5">
        <f aca="true" t="shared" si="9" ref="C60:E61">C204</f>
        <v>42201000</v>
      </c>
      <c r="D60" s="5">
        <f t="shared" si="9"/>
        <v>42201000</v>
      </c>
      <c r="E60" s="5">
        <f t="shared" si="9"/>
        <v>9705381</v>
      </c>
      <c r="F60" s="24">
        <f t="shared" si="0"/>
        <v>0.2299798819933177</v>
      </c>
    </row>
    <row r="61" spans="1:6" ht="14.25">
      <c r="A61" s="7" t="s">
        <v>430</v>
      </c>
      <c r="B61" s="4" t="s">
        <v>431</v>
      </c>
      <c r="C61" s="5">
        <f t="shared" si="9"/>
        <v>1340000</v>
      </c>
      <c r="D61" s="5">
        <f t="shared" si="9"/>
        <v>1340000</v>
      </c>
      <c r="E61" s="5">
        <f t="shared" si="9"/>
        <v>1339833</v>
      </c>
      <c r="F61" s="24">
        <f t="shared" si="0"/>
        <v>0.9998753731343284</v>
      </c>
    </row>
    <row r="62" spans="1:6" ht="14.25">
      <c r="A62" s="7" t="s">
        <v>442</v>
      </c>
      <c r="B62" s="4" t="s">
        <v>444</v>
      </c>
      <c r="C62" s="5">
        <f>C206</f>
        <v>25000</v>
      </c>
      <c r="D62" s="5">
        <f>D206</f>
        <v>25000</v>
      </c>
      <c r="E62" s="5">
        <f>E206</f>
        <v>0</v>
      </c>
      <c r="F62" s="24">
        <f t="shared" si="0"/>
        <v>0</v>
      </c>
    </row>
    <row r="63" spans="1:9" ht="27">
      <c r="A63" s="7" t="s">
        <v>76</v>
      </c>
      <c r="B63" s="4" t="s">
        <v>77</v>
      </c>
      <c r="C63" s="5">
        <f>C65+C82+C103+C79</f>
        <v>523164000</v>
      </c>
      <c r="D63" s="5">
        <f>D65+D82+D103+D79</f>
        <v>435129000</v>
      </c>
      <c r="E63" s="5">
        <f>E65+E82+E103+E79</f>
        <v>337034919</v>
      </c>
      <c r="F63" s="24">
        <f t="shared" si="0"/>
        <v>0.7745632191832766</v>
      </c>
      <c r="H63" s="9"/>
      <c r="I63" s="9"/>
    </row>
    <row r="64" spans="1:6" ht="14.25">
      <c r="A64" s="7" t="s">
        <v>114</v>
      </c>
      <c r="B64" s="4" t="s">
        <v>115</v>
      </c>
      <c r="C64" s="5">
        <f>C65</f>
        <v>9156000</v>
      </c>
      <c r="D64" s="5">
        <f>D65</f>
        <v>7533000</v>
      </c>
      <c r="E64" s="5">
        <f>E65</f>
        <v>7330980</v>
      </c>
      <c r="F64" s="24">
        <f t="shared" si="0"/>
        <v>0.9731819992035046</v>
      </c>
    </row>
    <row r="65" spans="1:6" ht="14.25">
      <c r="A65" s="7" t="s">
        <v>116</v>
      </c>
      <c r="B65" s="4" t="s">
        <v>117</v>
      </c>
      <c r="C65" s="5">
        <f>C66+C67+C68+C72+C70</f>
        <v>9156000</v>
      </c>
      <c r="D65" s="5">
        <f>D66+D67+D68+D72+D70</f>
        <v>7533000</v>
      </c>
      <c r="E65" s="5">
        <f>E66+E67+E68+E72+E70</f>
        <v>7330980</v>
      </c>
      <c r="F65" s="24">
        <f t="shared" si="0"/>
        <v>0.9731819992035046</v>
      </c>
    </row>
    <row r="66" spans="1:6" ht="14.25">
      <c r="A66" s="7" t="s">
        <v>78</v>
      </c>
      <c r="B66" s="4" t="s">
        <v>79</v>
      </c>
      <c r="C66" s="5">
        <f aca="true" t="shared" si="10" ref="C66:E67">C154</f>
        <v>8580000</v>
      </c>
      <c r="D66" s="5">
        <f t="shared" si="10"/>
        <v>7001000</v>
      </c>
      <c r="E66" s="5">
        <f t="shared" si="10"/>
        <v>6954533</v>
      </c>
      <c r="F66" s="24">
        <f t="shared" si="0"/>
        <v>0.9933628053135266</v>
      </c>
    </row>
    <row r="67" spans="1:6" ht="27">
      <c r="A67" s="7" t="s">
        <v>80</v>
      </c>
      <c r="B67" s="4" t="s">
        <v>81</v>
      </c>
      <c r="C67" s="5">
        <f t="shared" si="10"/>
        <v>300000</v>
      </c>
      <c r="D67" s="5">
        <f t="shared" si="10"/>
        <v>283000</v>
      </c>
      <c r="E67" s="5">
        <f t="shared" si="10"/>
        <v>246784</v>
      </c>
      <c r="F67" s="24">
        <f t="shared" si="0"/>
        <v>0.8720282685512367</v>
      </c>
    </row>
    <row r="68" spans="1:6" ht="27">
      <c r="A68" s="7" t="s">
        <v>82</v>
      </c>
      <c r="B68" s="4" t="s">
        <v>83</v>
      </c>
      <c r="C68" s="5">
        <f>C69</f>
        <v>123000</v>
      </c>
      <c r="D68" s="5">
        <f>D69</f>
        <v>96000</v>
      </c>
      <c r="E68" s="5">
        <f>E69</f>
        <v>92000</v>
      </c>
      <c r="F68" s="24">
        <f t="shared" si="0"/>
        <v>0.9583333333333334</v>
      </c>
    </row>
    <row r="69" spans="1:6" ht="14.25">
      <c r="A69" s="7" t="s">
        <v>86</v>
      </c>
      <c r="B69" s="4" t="s">
        <v>87</v>
      </c>
      <c r="C69" s="5">
        <f>C157</f>
        <v>123000</v>
      </c>
      <c r="D69" s="5">
        <f>D157</f>
        <v>96000</v>
      </c>
      <c r="E69" s="5">
        <f>E157</f>
        <v>92000</v>
      </c>
      <c r="F69" s="24">
        <f t="shared" si="0"/>
        <v>0.9583333333333334</v>
      </c>
    </row>
    <row r="70" spans="1:6" ht="27">
      <c r="A70" s="7" t="s">
        <v>374</v>
      </c>
      <c r="B70" s="4" t="s">
        <v>376</v>
      </c>
      <c r="C70" s="5">
        <f>C71</f>
        <v>0</v>
      </c>
      <c r="D70" s="5">
        <f>D71</f>
        <v>0</v>
      </c>
      <c r="E70" s="5">
        <f>E71</f>
        <v>-53827</v>
      </c>
      <c r="F70" s="24"/>
    </row>
    <row r="71" spans="1:6" ht="14.25">
      <c r="A71" s="7" t="s">
        <v>375</v>
      </c>
      <c r="B71" s="21">
        <v>8501</v>
      </c>
      <c r="C71" s="5">
        <f>C159</f>
        <v>0</v>
      </c>
      <c r="D71" s="5">
        <f>D159</f>
        <v>0</v>
      </c>
      <c r="E71" s="5">
        <f>E159</f>
        <v>-53827</v>
      </c>
      <c r="F71" s="24"/>
    </row>
    <row r="72" spans="1:6" ht="14.25">
      <c r="A72" s="7" t="s">
        <v>88</v>
      </c>
      <c r="B72" s="4" t="s">
        <v>89</v>
      </c>
      <c r="C72" s="5">
        <f aca="true" t="shared" si="11" ref="C72:E74">C73</f>
        <v>153000</v>
      </c>
      <c r="D72" s="5">
        <f t="shared" si="11"/>
        <v>153000</v>
      </c>
      <c r="E72" s="5">
        <f t="shared" si="11"/>
        <v>91490</v>
      </c>
      <c r="F72" s="24">
        <f t="shared" si="0"/>
        <v>0.5979738562091503</v>
      </c>
    </row>
    <row r="73" spans="1:6" ht="14.25">
      <c r="A73" s="7" t="s">
        <v>98</v>
      </c>
      <c r="B73" s="4" t="s">
        <v>99</v>
      </c>
      <c r="C73" s="5">
        <f t="shared" si="11"/>
        <v>153000</v>
      </c>
      <c r="D73" s="5">
        <f t="shared" si="11"/>
        <v>153000</v>
      </c>
      <c r="E73" s="5">
        <f t="shared" si="11"/>
        <v>91490</v>
      </c>
      <c r="F73" s="24">
        <f aca="true" t="shared" si="12" ref="F73:F136">E73/D73</f>
        <v>0.5979738562091503</v>
      </c>
    </row>
    <row r="74" spans="1:6" ht="14.25">
      <c r="A74" s="7" t="s">
        <v>100</v>
      </c>
      <c r="B74" s="4" t="s">
        <v>101</v>
      </c>
      <c r="C74" s="5">
        <f t="shared" si="11"/>
        <v>153000</v>
      </c>
      <c r="D74" s="5">
        <f t="shared" si="11"/>
        <v>153000</v>
      </c>
      <c r="E74" s="5">
        <f t="shared" si="11"/>
        <v>91490</v>
      </c>
      <c r="F74" s="24">
        <f t="shared" si="12"/>
        <v>0.5979738562091503</v>
      </c>
    </row>
    <row r="75" spans="1:6" ht="14.25">
      <c r="A75" s="7" t="s">
        <v>102</v>
      </c>
      <c r="B75" s="4" t="s">
        <v>103</v>
      </c>
      <c r="C75" s="5">
        <f>C76+C77</f>
        <v>153000</v>
      </c>
      <c r="D75" s="5">
        <f>D76+D77</f>
        <v>153000</v>
      </c>
      <c r="E75" s="5">
        <f>E76+E77</f>
        <v>91490</v>
      </c>
      <c r="F75" s="24">
        <f t="shared" si="12"/>
        <v>0.5979738562091503</v>
      </c>
    </row>
    <row r="76" spans="1:6" ht="14.25">
      <c r="A76" s="7" t="s">
        <v>106</v>
      </c>
      <c r="B76" s="4" t="s">
        <v>107</v>
      </c>
      <c r="C76" s="5">
        <f aca="true" t="shared" si="13" ref="C76:E77">C214</f>
        <v>150000</v>
      </c>
      <c r="D76" s="5">
        <f t="shared" si="13"/>
        <v>150000</v>
      </c>
      <c r="E76" s="5">
        <f t="shared" si="13"/>
        <v>89086</v>
      </c>
      <c r="F76" s="24">
        <f t="shared" si="12"/>
        <v>0.5939066666666667</v>
      </c>
    </row>
    <row r="77" spans="1:6" ht="14.25">
      <c r="A77" s="7" t="s">
        <v>110</v>
      </c>
      <c r="B77" s="4" t="s">
        <v>111</v>
      </c>
      <c r="C77" s="5">
        <f t="shared" si="13"/>
        <v>3000</v>
      </c>
      <c r="D77" s="5">
        <f t="shared" si="13"/>
        <v>3000</v>
      </c>
      <c r="E77" s="5">
        <f t="shared" si="13"/>
        <v>2404</v>
      </c>
      <c r="F77" s="24">
        <f t="shared" si="12"/>
        <v>0.8013333333333333</v>
      </c>
    </row>
    <row r="78" spans="1:6" ht="27">
      <c r="A78" s="7" t="s">
        <v>118</v>
      </c>
      <c r="B78" s="4" t="s">
        <v>119</v>
      </c>
      <c r="C78" s="5">
        <f>C82+C103+C79</f>
        <v>514008000</v>
      </c>
      <c r="D78" s="5">
        <f>D82+D103+D79</f>
        <v>427596000</v>
      </c>
      <c r="E78" s="5">
        <f>E82+E103+E79</f>
        <v>329703939</v>
      </c>
      <c r="F78" s="24">
        <f t="shared" si="12"/>
        <v>0.771064132966632</v>
      </c>
    </row>
    <row r="79" spans="1:6" ht="27">
      <c r="A79" s="7" t="s">
        <v>368</v>
      </c>
      <c r="B79" s="4" t="s">
        <v>370</v>
      </c>
      <c r="C79" s="5">
        <f>C80</f>
        <v>0</v>
      </c>
      <c r="D79" s="5">
        <f>D80</f>
        <v>0</v>
      </c>
      <c r="E79" s="5"/>
      <c r="F79" s="24"/>
    </row>
    <row r="80" spans="1:6" ht="14.25">
      <c r="A80" s="7" t="s">
        <v>369</v>
      </c>
      <c r="B80" s="4" t="s">
        <v>371</v>
      </c>
      <c r="C80" s="5">
        <f>C81</f>
        <v>0</v>
      </c>
      <c r="D80" s="5">
        <f>D81</f>
        <v>0</v>
      </c>
      <c r="E80" s="5"/>
      <c r="F80" s="24"/>
    </row>
    <row r="81" spans="1:6" ht="27">
      <c r="A81" s="7" t="s">
        <v>80</v>
      </c>
      <c r="B81" s="4" t="s">
        <v>81</v>
      </c>
      <c r="C81" s="5">
        <f>C163</f>
        <v>0</v>
      </c>
      <c r="D81" s="5">
        <f>D163</f>
        <v>0</v>
      </c>
      <c r="E81" s="5"/>
      <c r="F81" s="24"/>
    </row>
    <row r="82" spans="1:6" ht="14.25">
      <c r="A82" s="7" t="s">
        <v>120</v>
      </c>
      <c r="B82" s="4" t="s">
        <v>121</v>
      </c>
      <c r="C82" s="5">
        <f>C83+C84+C90+C85+C88</f>
        <v>478543000</v>
      </c>
      <c r="D82" s="5">
        <f>D83+D84+D90+D85+D88</f>
        <v>395464000</v>
      </c>
      <c r="E82" s="5">
        <f>E83+E84+E90+E85+E88</f>
        <v>299737134</v>
      </c>
      <c r="F82" s="24">
        <f t="shared" si="12"/>
        <v>0.7579378502215119</v>
      </c>
    </row>
    <row r="83" spans="1:6" ht="14.25">
      <c r="A83" s="7" t="s">
        <v>78</v>
      </c>
      <c r="B83" s="4" t="s">
        <v>79</v>
      </c>
      <c r="C83" s="5">
        <f aca="true" t="shared" si="14" ref="C83:E84">C165</f>
        <v>310779000</v>
      </c>
      <c r="D83" s="5">
        <f t="shared" si="14"/>
        <v>238321000</v>
      </c>
      <c r="E83" s="5">
        <f t="shared" si="14"/>
        <v>229611137</v>
      </c>
      <c r="F83" s="24">
        <f t="shared" si="12"/>
        <v>0.9634532290482165</v>
      </c>
    </row>
    <row r="84" spans="1:6" ht="27">
      <c r="A84" s="7" t="s">
        <v>80</v>
      </c>
      <c r="B84" s="4" t="s">
        <v>81</v>
      </c>
      <c r="C84" s="5">
        <f t="shared" si="14"/>
        <v>108185000</v>
      </c>
      <c r="D84" s="5">
        <f t="shared" si="14"/>
        <v>98277000</v>
      </c>
      <c r="E84" s="5">
        <f t="shared" si="14"/>
        <v>58894111</v>
      </c>
      <c r="F84" s="24">
        <f t="shared" si="12"/>
        <v>0.5992664713005077</v>
      </c>
    </row>
    <row r="85" spans="1:6" ht="27">
      <c r="A85" s="7" t="s">
        <v>82</v>
      </c>
      <c r="B85" s="4" t="s">
        <v>83</v>
      </c>
      <c r="C85" s="5">
        <f>C86+C87</f>
        <v>2225000</v>
      </c>
      <c r="D85" s="5">
        <f>D86+D87</f>
        <v>2203000</v>
      </c>
      <c r="E85" s="5">
        <f>E86+E87</f>
        <v>1665054</v>
      </c>
      <c r="F85" s="24">
        <f t="shared" si="12"/>
        <v>0.75581207444394</v>
      </c>
    </row>
    <row r="86" spans="1:6" ht="14.25">
      <c r="A86" s="7" t="s">
        <v>84</v>
      </c>
      <c r="B86" s="4" t="s">
        <v>85</v>
      </c>
      <c r="C86" s="5">
        <f aca="true" t="shared" si="15" ref="C86:E87">C168</f>
        <v>0</v>
      </c>
      <c r="D86" s="5">
        <f t="shared" si="15"/>
        <v>0</v>
      </c>
      <c r="E86" s="5"/>
      <c r="F86" s="24"/>
    </row>
    <row r="87" spans="1:6" ht="14.25">
      <c r="A87" s="7" t="s">
        <v>86</v>
      </c>
      <c r="B87" s="4" t="s">
        <v>87</v>
      </c>
      <c r="C87" s="5">
        <f t="shared" si="15"/>
        <v>2225000</v>
      </c>
      <c r="D87" s="5">
        <f t="shared" si="15"/>
        <v>2203000</v>
      </c>
      <c r="E87" s="5">
        <f t="shared" si="15"/>
        <v>1665054</v>
      </c>
      <c r="F87" s="24">
        <f t="shared" si="12"/>
        <v>0.75581207444394</v>
      </c>
    </row>
    <row r="88" spans="1:6" ht="27">
      <c r="A88" s="7" t="s">
        <v>374</v>
      </c>
      <c r="B88" s="4" t="s">
        <v>376</v>
      </c>
      <c r="C88" s="5">
        <f>C89</f>
        <v>0</v>
      </c>
      <c r="D88" s="5">
        <f>D89</f>
        <v>0</v>
      </c>
      <c r="E88" s="5">
        <f>E89</f>
        <v>-4232698</v>
      </c>
      <c r="F88" s="24"/>
    </row>
    <row r="89" spans="1:6" ht="14.25">
      <c r="A89" s="7" t="s">
        <v>375</v>
      </c>
      <c r="B89" s="21">
        <v>8501</v>
      </c>
      <c r="C89" s="5">
        <f>C171</f>
        <v>0</v>
      </c>
      <c r="D89" s="5">
        <f>D171</f>
        <v>0</v>
      </c>
      <c r="E89" s="5">
        <f>E171</f>
        <v>-4232698</v>
      </c>
      <c r="F89" s="24"/>
    </row>
    <row r="90" spans="1:6" ht="14.25">
      <c r="A90" s="7" t="s">
        <v>88</v>
      </c>
      <c r="B90" s="4" t="s">
        <v>89</v>
      </c>
      <c r="C90" s="5">
        <f>C91+C95</f>
        <v>57354000</v>
      </c>
      <c r="D90" s="5">
        <f>D91+D95</f>
        <v>56663000</v>
      </c>
      <c r="E90" s="5">
        <f>E91+E95</f>
        <v>13799530</v>
      </c>
      <c r="F90" s="24">
        <f t="shared" si="12"/>
        <v>0.2435368759155004</v>
      </c>
    </row>
    <row r="91" spans="1:6" ht="39.75">
      <c r="A91" s="7" t="s">
        <v>90</v>
      </c>
      <c r="B91" s="4" t="s">
        <v>91</v>
      </c>
      <c r="C91" s="5">
        <f>C92</f>
        <v>46066000</v>
      </c>
      <c r="D91" s="5">
        <f>D92</f>
        <v>46066000</v>
      </c>
      <c r="E91" s="5">
        <f>E92</f>
        <v>10919075</v>
      </c>
      <c r="F91" s="24">
        <f t="shared" si="12"/>
        <v>0.2370311075413537</v>
      </c>
    </row>
    <row r="92" spans="1:6" ht="27">
      <c r="A92" s="7" t="s">
        <v>92</v>
      </c>
      <c r="B92" s="4" t="s">
        <v>93</v>
      </c>
      <c r="C92" s="5">
        <f>C93+C94</f>
        <v>46066000</v>
      </c>
      <c r="D92" s="5">
        <f>D93+D94</f>
        <v>46066000</v>
      </c>
      <c r="E92" s="5">
        <f>E93+E94</f>
        <v>10919075</v>
      </c>
      <c r="F92" s="24">
        <f t="shared" si="12"/>
        <v>0.2370311075413537</v>
      </c>
    </row>
    <row r="93" spans="1:6" ht="14.25">
      <c r="A93" s="7" t="s">
        <v>94</v>
      </c>
      <c r="B93" s="4" t="s">
        <v>95</v>
      </c>
      <c r="C93" s="5">
        <f>C221</f>
        <v>2500000</v>
      </c>
      <c r="D93" s="5">
        <f>D221</f>
        <v>2500000</v>
      </c>
      <c r="E93" s="5"/>
      <c r="F93" s="24">
        <f t="shared" si="12"/>
        <v>0</v>
      </c>
    </row>
    <row r="94" spans="1:6" ht="14.25">
      <c r="A94" s="7" t="s">
        <v>96</v>
      </c>
      <c r="B94" s="4" t="s">
        <v>97</v>
      </c>
      <c r="C94" s="5">
        <f>C222</f>
        <v>43566000</v>
      </c>
      <c r="D94" s="5">
        <f>D222</f>
        <v>43566000</v>
      </c>
      <c r="E94" s="5">
        <f>E222</f>
        <v>10919075</v>
      </c>
      <c r="F94" s="24">
        <f t="shared" si="12"/>
        <v>0.2506329477115182</v>
      </c>
    </row>
    <row r="95" spans="1:6" ht="14.25">
      <c r="A95" s="7" t="s">
        <v>98</v>
      </c>
      <c r="B95" s="4" t="s">
        <v>99</v>
      </c>
      <c r="C95" s="5">
        <f>C96</f>
        <v>11288000</v>
      </c>
      <c r="D95" s="5">
        <f>D96</f>
        <v>10597000</v>
      </c>
      <c r="E95" s="5">
        <f>E96</f>
        <v>2880455</v>
      </c>
      <c r="F95" s="24">
        <f t="shared" si="12"/>
        <v>0.2718179673492498</v>
      </c>
    </row>
    <row r="96" spans="1:6" ht="14.25">
      <c r="A96" s="7" t="s">
        <v>100</v>
      </c>
      <c r="B96" s="4" t="s">
        <v>101</v>
      </c>
      <c r="C96" s="5">
        <f>C97+C102</f>
        <v>11288000</v>
      </c>
      <c r="D96" s="5">
        <f>D97+D102</f>
        <v>10597000</v>
      </c>
      <c r="E96" s="5">
        <f>E97+E102</f>
        <v>2880455</v>
      </c>
      <c r="F96" s="24">
        <f t="shared" si="12"/>
        <v>0.2718179673492498</v>
      </c>
    </row>
    <row r="97" spans="1:6" ht="14.25">
      <c r="A97" s="7" t="s">
        <v>102</v>
      </c>
      <c r="B97" s="4" t="s">
        <v>103</v>
      </c>
      <c r="C97" s="5">
        <f>C98+C99+C101+C100</f>
        <v>10308000</v>
      </c>
      <c r="D97" s="5">
        <f>D98+D99+D101+D100</f>
        <v>9617000</v>
      </c>
      <c r="E97" s="5">
        <f>E98+E99+E101+E100</f>
        <v>2880455</v>
      </c>
      <c r="F97" s="24">
        <f t="shared" si="12"/>
        <v>0.29951700114380786</v>
      </c>
    </row>
    <row r="98" spans="1:6" ht="14.25">
      <c r="A98" s="7" t="s">
        <v>104</v>
      </c>
      <c r="B98" s="4" t="s">
        <v>105</v>
      </c>
      <c r="C98" s="5">
        <f aca="true" t="shared" si="16" ref="C98:E99">C226</f>
        <v>2397000</v>
      </c>
      <c r="D98" s="5">
        <f t="shared" si="16"/>
        <v>1997000</v>
      </c>
      <c r="E98" s="5">
        <f t="shared" si="16"/>
        <v>1499389</v>
      </c>
      <c r="F98" s="24">
        <f t="shared" si="12"/>
        <v>0.7508207310966449</v>
      </c>
    </row>
    <row r="99" spans="1:6" ht="14.25">
      <c r="A99" s="7" t="s">
        <v>106</v>
      </c>
      <c r="B99" s="4" t="s">
        <v>107</v>
      </c>
      <c r="C99" s="5">
        <f t="shared" si="16"/>
        <v>5767000</v>
      </c>
      <c r="D99" s="5">
        <f t="shared" si="16"/>
        <v>5626000</v>
      </c>
      <c r="E99" s="5">
        <f t="shared" si="16"/>
        <v>918331</v>
      </c>
      <c r="F99" s="24">
        <f t="shared" si="12"/>
        <v>0.16322982580874512</v>
      </c>
    </row>
    <row r="100" spans="1:6" ht="14.25">
      <c r="A100" s="7" t="s">
        <v>108</v>
      </c>
      <c r="B100" s="4" t="s">
        <v>109</v>
      </c>
      <c r="C100" s="5">
        <f aca="true" t="shared" si="17" ref="C100:E102">C228</f>
        <v>530000</v>
      </c>
      <c r="D100" s="5">
        <f t="shared" si="17"/>
        <v>480000</v>
      </c>
      <c r="E100" s="5">
        <f t="shared" si="17"/>
        <v>299705</v>
      </c>
      <c r="F100" s="24">
        <f t="shared" si="12"/>
        <v>0.6243854166666667</v>
      </c>
    </row>
    <row r="101" spans="1:6" ht="14.25">
      <c r="A101" s="7" t="s">
        <v>110</v>
      </c>
      <c r="B101" s="4" t="s">
        <v>111</v>
      </c>
      <c r="C101" s="5">
        <f t="shared" si="17"/>
        <v>1614000</v>
      </c>
      <c r="D101" s="5">
        <f t="shared" si="17"/>
        <v>1514000</v>
      </c>
      <c r="E101" s="5">
        <f t="shared" si="17"/>
        <v>163030</v>
      </c>
      <c r="F101" s="24">
        <f t="shared" si="12"/>
        <v>0.10768163804491414</v>
      </c>
    </row>
    <row r="102" spans="1:6" ht="14.25">
      <c r="A102" s="7" t="s">
        <v>112</v>
      </c>
      <c r="B102" s="4" t="s">
        <v>113</v>
      </c>
      <c r="C102" s="5">
        <f t="shared" si="17"/>
        <v>980000</v>
      </c>
      <c r="D102" s="5">
        <f t="shared" si="17"/>
        <v>980000</v>
      </c>
      <c r="E102" s="5">
        <f t="shared" si="17"/>
        <v>0</v>
      </c>
      <c r="F102" s="24">
        <f t="shared" si="12"/>
        <v>0</v>
      </c>
    </row>
    <row r="103" spans="1:6" ht="14.25">
      <c r="A103" s="7" t="s">
        <v>122</v>
      </c>
      <c r="B103" s="4" t="s">
        <v>123</v>
      </c>
      <c r="C103" s="5">
        <f>C104+C105+C106+C110+C108</f>
        <v>35465000</v>
      </c>
      <c r="D103" s="5">
        <f>D104+D105+D106+D110+D108</f>
        <v>32132000</v>
      </c>
      <c r="E103" s="5">
        <f>E104+E105+E106+E110+E108</f>
        <v>29966805</v>
      </c>
      <c r="F103" s="24">
        <f t="shared" si="12"/>
        <v>0.9326156168305739</v>
      </c>
    </row>
    <row r="104" spans="1:6" ht="14.25">
      <c r="A104" s="7" t="s">
        <v>78</v>
      </c>
      <c r="B104" s="4" t="s">
        <v>79</v>
      </c>
      <c r="C104" s="5">
        <f aca="true" t="shared" si="18" ref="C104:E105">C173</f>
        <v>29658000</v>
      </c>
      <c r="D104" s="5">
        <f t="shared" si="18"/>
        <v>27483000</v>
      </c>
      <c r="E104" s="5">
        <f t="shared" si="18"/>
        <v>26538869</v>
      </c>
      <c r="F104" s="24">
        <f t="shared" si="12"/>
        <v>0.9656467270676418</v>
      </c>
    </row>
    <row r="105" spans="1:6" ht="27">
      <c r="A105" s="7" t="s">
        <v>80</v>
      </c>
      <c r="B105" s="4" t="s">
        <v>81</v>
      </c>
      <c r="C105" s="5">
        <f t="shared" si="18"/>
        <v>3884000</v>
      </c>
      <c r="D105" s="5">
        <f t="shared" si="18"/>
        <v>2992000</v>
      </c>
      <c r="E105" s="5">
        <f t="shared" si="18"/>
        <v>2367129</v>
      </c>
      <c r="F105" s="24">
        <f t="shared" si="12"/>
        <v>0.7911527406417113</v>
      </c>
    </row>
    <row r="106" spans="1:6" ht="27">
      <c r="A106" s="7" t="s">
        <v>82</v>
      </c>
      <c r="B106" s="4" t="s">
        <v>83</v>
      </c>
      <c r="C106" s="5">
        <f>C107</f>
        <v>315000</v>
      </c>
      <c r="D106" s="5">
        <f>D107</f>
        <v>273000</v>
      </c>
      <c r="E106" s="5">
        <f>E107</f>
        <v>265057</v>
      </c>
      <c r="F106" s="24">
        <f t="shared" si="12"/>
        <v>0.9709047619047619</v>
      </c>
    </row>
    <row r="107" spans="1:6" ht="14.25">
      <c r="A107" s="7" t="s">
        <v>86</v>
      </c>
      <c r="B107" s="4" t="s">
        <v>87</v>
      </c>
      <c r="C107" s="5">
        <f>C176</f>
        <v>315000</v>
      </c>
      <c r="D107" s="5">
        <f>D176</f>
        <v>273000</v>
      </c>
      <c r="E107" s="5">
        <f>E176</f>
        <v>265057</v>
      </c>
      <c r="F107" s="24">
        <f t="shared" si="12"/>
        <v>0.9709047619047619</v>
      </c>
    </row>
    <row r="108" spans="1:6" ht="27">
      <c r="A108" s="7" t="s">
        <v>374</v>
      </c>
      <c r="B108" s="4" t="s">
        <v>376</v>
      </c>
      <c r="C108" s="5">
        <f>C109</f>
        <v>0</v>
      </c>
      <c r="D108" s="5">
        <f>D109</f>
        <v>0</v>
      </c>
      <c r="E108" s="5">
        <f>E109</f>
        <v>-78459</v>
      </c>
      <c r="F108" s="24"/>
    </row>
    <row r="109" spans="1:6" ht="14.25">
      <c r="A109" s="7" t="s">
        <v>375</v>
      </c>
      <c r="B109" s="21">
        <v>8501</v>
      </c>
      <c r="C109" s="5">
        <f>C178</f>
        <v>0</v>
      </c>
      <c r="D109" s="5">
        <f>D178</f>
        <v>0</v>
      </c>
      <c r="E109" s="5">
        <f>E178</f>
        <v>-78459</v>
      </c>
      <c r="F109" s="24"/>
    </row>
    <row r="110" spans="1:6" ht="14.25">
      <c r="A110" s="7" t="s">
        <v>88</v>
      </c>
      <c r="B110" s="4" t="s">
        <v>89</v>
      </c>
      <c r="C110" s="5">
        <f aca="true" t="shared" si="19" ref="C110:E113">C111</f>
        <v>1608000</v>
      </c>
      <c r="D110" s="5">
        <f t="shared" si="19"/>
        <v>1384000</v>
      </c>
      <c r="E110" s="5">
        <f t="shared" si="19"/>
        <v>874209</v>
      </c>
      <c r="F110" s="24">
        <f t="shared" si="12"/>
        <v>0.6316539017341041</v>
      </c>
    </row>
    <row r="111" spans="1:6" ht="14.25">
      <c r="A111" s="7" t="s">
        <v>98</v>
      </c>
      <c r="B111" s="4" t="s">
        <v>99</v>
      </c>
      <c r="C111" s="5">
        <f t="shared" si="19"/>
        <v>1608000</v>
      </c>
      <c r="D111" s="5">
        <f t="shared" si="19"/>
        <v>1384000</v>
      </c>
      <c r="E111" s="5">
        <f t="shared" si="19"/>
        <v>874209</v>
      </c>
      <c r="F111" s="24">
        <f t="shared" si="12"/>
        <v>0.6316539017341041</v>
      </c>
    </row>
    <row r="112" spans="1:6" ht="14.25">
      <c r="A112" s="7" t="s">
        <v>100</v>
      </c>
      <c r="B112" s="4" t="s">
        <v>101</v>
      </c>
      <c r="C112" s="5">
        <f t="shared" si="19"/>
        <v>1608000</v>
      </c>
      <c r="D112" s="5">
        <f t="shared" si="19"/>
        <v>1384000</v>
      </c>
      <c r="E112" s="5">
        <f t="shared" si="19"/>
        <v>874209</v>
      </c>
      <c r="F112" s="24">
        <f t="shared" si="12"/>
        <v>0.6316539017341041</v>
      </c>
    </row>
    <row r="113" spans="1:6" ht="14.25">
      <c r="A113" s="7" t="s">
        <v>102</v>
      </c>
      <c r="B113" s="4" t="s">
        <v>103</v>
      </c>
      <c r="C113" s="5">
        <f t="shared" si="19"/>
        <v>1608000</v>
      </c>
      <c r="D113" s="5">
        <f t="shared" si="19"/>
        <v>1384000</v>
      </c>
      <c r="E113" s="5">
        <f t="shared" si="19"/>
        <v>874209</v>
      </c>
      <c r="F113" s="24">
        <f t="shared" si="12"/>
        <v>0.6316539017341041</v>
      </c>
    </row>
    <row r="114" spans="1:6" ht="14.25">
      <c r="A114" s="7" t="s">
        <v>110</v>
      </c>
      <c r="B114" s="4" t="s">
        <v>111</v>
      </c>
      <c r="C114" s="5">
        <f>C236</f>
        <v>1608000</v>
      </c>
      <c r="D114" s="5">
        <f>D236</f>
        <v>1384000</v>
      </c>
      <c r="E114" s="5">
        <f>E236</f>
        <v>874209</v>
      </c>
      <c r="F114" s="24">
        <f t="shared" si="12"/>
        <v>0.6316539017341041</v>
      </c>
    </row>
    <row r="115" spans="1:8" ht="14.25">
      <c r="A115" s="7" t="s">
        <v>124</v>
      </c>
      <c r="B115" s="4" t="s">
        <v>3</v>
      </c>
      <c r="C115" s="5">
        <f>C116+C142+C139</f>
        <v>464049000</v>
      </c>
      <c r="D115" s="5">
        <f>D116+D142+D139</f>
        <v>376929000</v>
      </c>
      <c r="E115" s="5">
        <f>E116+E142+E139</f>
        <v>347688533</v>
      </c>
      <c r="F115" s="24">
        <f t="shared" si="12"/>
        <v>0.9224244698603716</v>
      </c>
      <c r="H115" s="9"/>
    </row>
    <row r="116" spans="1:6" ht="14.25">
      <c r="A116" s="7" t="s">
        <v>4</v>
      </c>
      <c r="B116" s="4" t="s">
        <v>5</v>
      </c>
      <c r="C116" s="5">
        <f>C117</f>
        <v>272014000</v>
      </c>
      <c r="D116" s="5">
        <f>D117</f>
        <v>223963000</v>
      </c>
      <c r="E116" s="5">
        <f>E117</f>
        <v>193462463</v>
      </c>
      <c r="F116" s="24">
        <f t="shared" si="12"/>
        <v>0.8638143934489179</v>
      </c>
    </row>
    <row r="117" spans="1:6" ht="14.25">
      <c r="A117" s="7" t="s">
        <v>6</v>
      </c>
      <c r="B117" s="4" t="s">
        <v>7</v>
      </c>
      <c r="C117" s="5">
        <f>C118+C123</f>
        <v>272014000</v>
      </c>
      <c r="D117" s="5">
        <f>D118+D123</f>
        <v>223963000</v>
      </c>
      <c r="E117" s="5">
        <f>E118+E123</f>
        <v>193462463</v>
      </c>
      <c r="F117" s="24">
        <f t="shared" si="12"/>
        <v>0.8638143934489179</v>
      </c>
    </row>
    <row r="118" spans="1:6" ht="14.25">
      <c r="A118" s="7" t="s">
        <v>8</v>
      </c>
      <c r="B118" s="4" t="s">
        <v>9</v>
      </c>
      <c r="C118" s="5">
        <f aca="true" t="shared" si="20" ref="C118:E120">C119</f>
        <v>0</v>
      </c>
      <c r="D118" s="5">
        <f t="shared" si="20"/>
        <v>0</v>
      </c>
      <c r="E118" s="5">
        <f t="shared" si="20"/>
        <v>0</v>
      </c>
      <c r="F118" s="24"/>
    </row>
    <row r="119" spans="1:6" ht="14.25">
      <c r="A119" s="7" t="s">
        <v>10</v>
      </c>
      <c r="B119" s="4" t="s">
        <v>11</v>
      </c>
      <c r="C119" s="5">
        <f>C120+C122</f>
        <v>0</v>
      </c>
      <c r="D119" s="5">
        <f>D120+D122</f>
        <v>0</v>
      </c>
      <c r="E119" s="5">
        <f t="shared" si="20"/>
        <v>0</v>
      </c>
      <c r="F119" s="24"/>
    </row>
    <row r="120" spans="1:6" ht="14.25">
      <c r="A120" s="7" t="s">
        <v>12</v>
      </c>
      <c r="B120" s="4" t="s">
        <v>13</v>
      </c>
      <c r="C120" s="5">
        <f t="shared" si="20"/>
        <v>0</v>
      </c>
      <c r="D120" s="5">
        <f t="shared" si="20"/>
        <v>0</v>
      </c>
      <c r="E120" s="5"/>
      <c r="F120" s="24"/>
    </row>
    <row r="121" spans="1:6" ht="14.25">
      <c r="A121" s="7" t="s">
        <v>14</v>
      </c>
      <c r="B121" s="4" t="s">
        <v>15</v>
      </c>
      <c r="C121" s="5">
        <v>0</v>
      </c>
      <c r="D121" s="5">
        <f>C121/4</f>
        <v>0</v>
      </c>
      <c r="E121" s="5"/>
      <c r="F121" s="24"/>
    </row>
    <row r="122" spans="1:6" ht="14.25">
      <c r="A122" s="7" t="s">
        <v>445</v>
      </c>
      <c r="B122" s="4" t="s">
        <v>446</v>
      </c>
      <c r="C122" s="5"/>
      <c r="D122" s="5"/>
      <c r="E122" s="5"/>
      <c r="F122" s="24"/>
    </row>
    <row r="123" spans="1:6" ht="27">
      <c r="A123" s="7" t="s">
        <v>16</v>
      </c>
      <c r="B123" s="4" t="s">
        <v>17</v>
      </c>
      <c r="C123" s="5">
        <f>C124+C135+C133+C131</f>
        <v>272014000</v>
      </c>
      <c r="D123" s="5">
        <f>D124+D135+D133+D131</f>
        <v>223963000</v>
      </c>
      <c r="E123" s="5">
        <f>E124+E135+E133+E131</f>
        <v>193462463</v>
      </c>
      <c r="F123" s="24">
        <f t="shared" si="12"/>
        <v>0.8638143934489179</v>
      </c>
    </row>
    <row r="124" spans="1:6" ht="39.75">
      <c r="A124" s="7" t="s">
        <v>125</v>
      </c>
      <c r="B124" s="4" t="s">
        <v>19</v>
      </c>
      <c r="C124" s="5">
        <f>C125+C127+C128+C129+C130+C126</f>
        <v>275281000</v>
      </c>
      <c r="D124" s="5">
        <f>D125+D127+D128+D129+D130+D126</f>
        <v>227132000</v>
      </c>
      <c r="E124" s="5">
        <f>E125+E127+E128+E129+E130+E126</f>
        <v>195037856</v>
      </c>
      <c r="F124" s="24">
        <f t="shared" si="12"/>
        <v>0.8586982723702516</v>
      </c>
    </row>
    <row r="125" spans="1:6" ht="14.25">
      <c r="A125" s="7" t="s">
        <v>20</v>
      </c>
      <c r="B125" s="4" t="s">
        <v>21</v>
      </c>
      <c r="C125" s="5">
        <v>2251000</v>
      </c>
      <c r="D125" s="5">
        <v>1799000</v>
      </c>
      <c r="E125" s="5">
        <f>1668600+573</f>
        <v>1669173</v>
      </c>
      <c r="F125" s="24">
        <f t="shared" si="12"/>
        <v>0.927833796553641</v>
      </c>
    </row>
    <row r="126" spans="1:6" ht="27">
      <c r="A126" s="7" t="s">
        <v>372</v>
      </c>
      <c r="B126" s="4" t="s">
        <v>373</v>
      </c>
      <c r="C126" s="5"/>
      <c r="D126" s="5"/>
      <c r="E126" s="5"/>
      <c r="F126" s="24"/>
    </row>
    <row r="127" spans="1:6" ht="14.25">
      <c r="A127" s="7" t="s">
        <v>22</v>
      </c>
      <c r="B127" s="4" t="s">
        <v>23</v>
      </c>
      <c r="C127" s="5">
        <v>63000</v>
      </c>
      <c r="D127" s="5">
        <v>43000</v>
      </c>
      <c r="E127" s="5">
        <v>5942</v>
      </c>
      <c r="F127" s="24">
        <f t="shared" si="12"/>
        <v>0.1381860465116279</v>
      </c>
    </row>
    <row r="128" spans="1:6" ht="27">
      <c r="A128" s="7" t="s">
        <v>24</v>
      </c>
      <c r="B128" s="4" t="s">
        <v>25</v>
      </c>
      <c r="C128" s="5">
        <v>196983000</v>
      </c>
      <c r="D128" s="5">
        <v>166264000</v>
      </c>
      <c r="E128" s="5">
        <v>140405364</v>
      </c>
      <c r="F128" s="24">
        <f t="shared" si="12"/>
        <v>0.8444724293894048</v>
      </c>
    </row>
    <row r="129" spans="1:6" ht="27">
      <c r="A129" s="7" t="s">
        <v>26</v>
      </c>
      <c r="B129" s="4" t="s">
        <v>27</v>
      </c>
      <c r="C129" s="5">
        <v>74172000</v>
      </c>
      <c r="D129" s="5">
        <v>57624000</v>
      </c>
      <c r="E129" s="5">
        <v>51852308</v>
      </c>
      <c r="F129" s="24">
        <f t="shared" si="12"/>
        <v>0.8998387477439955</v>
      </c>
    </row>
    <row r="130" spans="1:6" ht="14.25">
      <c r="A130" s="7" t="s">
        <v>28</v>
      </c>
      <c r="B130" s="4" t="s">
        <v>29</v>
      </c>
      <c r="C130" s="5">
        <v>1812000</v>
      </c>
      <c r="D130" s="5">
        <v>1402000</v>
      </c>
      <c r="E130" s="5">
        <v>1105069</v>
      </c>
      <c r="F130" s="24">
        <f t="shared" si="12"/>
        <v>0.7882089871611982</v>
      </c>
    </row>
    <row r="131" spans="1:6" ht="14.25">
      <c r="A131" s="7" t="s">
        <v>422</v>
      </c>
      <c r="B131" s="4" t="s">
        <v>424</v>
      </c>
      <c r="C131" s="5">
        <f>C132</f>
        <v>0</v>
      </c>
      <c r="D131" s="5">
        <f>D132</f>
        <v>0</v>
      </c>
      <c r="E131" s="5"/>
      <c r="F131" s="24"/>
    </row>
    <row r="132" spans="1:6" ht="14.25">
      <c r="A132" s="7" t="s">
        <v>423</v>
      </c>
      <c r="B132" s="4" t="s">
        <v>425</v>
      </c>
      <c r="C132" s="5"/>
      <c r="D132" s="5"/>
      <c r="E132" s="5"/>
      <c r="F132" s="24"/>
    </row>
    <row r="133" spans="1:6" ht="14.25">
      <c r="A133" s="7" t="s">
        <v>405</v>
      </c>
      <c r="B133" s="4" t="s">
        <v>406</v>
      </c>
      <c r="C133" s="5">
        <f>C134</f>
        <v>0</v>
      </c>
      <c r="D133" s="5">
        <f>D134</f>
        <v>0</v>
      </c>
      <c r="E133" s="5"/>
      <c r="F133" s="24"/>
    </row>
    <row r="134" spans="1:6" ht="14.25">
      <c r="A134" s="7" t="s">
        <v>193</v>
      </c>
      <c r="B134" s="4" t="s">
        <v>407</v>
      </c>
      <c r="C134" s="5"/>
      <c r="D134" s="5"/>
      <c r="E134" s="5"/>
      <c r="F134" s="24"/>
    </row>
    <row r="135" spans="1:6" ht="27">
      <c r="A135" s="7" t="s">
        <v>126</v>
      </c>
      <c r="B135" s="4" t="s">
        <v>31</v>
      </c>
      <c r="C135" s="5">
        <f>C136+C137+C138</f>
        <v>-3267000</v>
      </c>
      <c r="D135" s="5">
        <f>D136+D137+D138</f>
        <v>-3169000</v>
      </c>
      <c r="E135" s="5">
        <f>E136+E137+E138</f>
        <v>-1575393</v>
      </c>
      <c r="F135" s="24">
        <f t="shared" si="12"/>
        <v>0.4971262227832124</v>
      </c>
    </row>
    <row r="136" spans="1:6" ht="14.25">
      <c r="A136" s="7" t="s">
        <v>32</v>
      </c>
      <c r="B136" s="4" t="s">
        <v>33</v>
      </c>
      <c r="C136" s="5">
        <v>15000</v>
      </c>
      <c r="D136" s="5">
        <v>15000</v>
      </c>
      <c r="E136" s="5">
        <f>15000+1200</f>
        <v>16200</v>
      </c>
      <c r="F136" s="24">
        <f t="shared" si="12"/>
        <v>1.08</v>
      </c>
    </row>
    <row r="137" spans="1:6" ht="27">
      <c r="A137" s="7" t="s">
        <v>127</v>
      </c>
      <c r="B137" s="4" t="s">
        <v>35</v>
      </c>
      <c r="C137" s="5">
        <v>-3307000</v>
      </c>
      <c r="D137" s="5">
        <v>-3209000</v>
      </c>
      <c r="E137" s="5">
        <v>-1598691</v>
      </c>
      <c r="F137" s="24">
        <f aca="true" t="shared" si="21" ref="F137:F200">E137/D137</f>
        <v>0.49818977874727327</v>
      </c>
    </row>
    <row r="138" spans="1:6" ht="14.25">
      <c r="A138" s="7" t="s">
        <v>38</v>
      </c>
      <c r="B138" s="4" t="s">
        <v>39</v>
      </c>
      <c r="C138" s="5">
        <v>25000</v>
      </c>
      <c r="D138" s="5">
        <v>25000</v>
      </c>
      <c r="E138" s="5">
        <f>7098</f>
        <v>7098</v>
      </c>
      <c r="F138" s="24">
        <f t="shared" si="21"/>
        <v>0.28392</v>
      </c>
    </row>
    <row r="139" spans="1:6" ht="14.25">
      <c r="A139" s="7" t="s">
        <v>377</v>
      </c>
      <c r="B139" s="22" t="s">
        <v>378</v>
      </c>
      <c r="C139" s="5">
        <f aca="true" t="shared" si="22" ref="C139:E140">C140</f>
        <v>0</v>
      </c>
      <c r="D139" s="5">
        <f t="shared" si="22"/>
        <v>0</v>
      </c>
      <c r="E139" s="5">
        <f t="shared" si="22"/>
        <v>4473074</v>
      </c>
      <c r="F139" s="24"/>
    </row>
    <row r="140" spans="1:6" ht="14.25">
      <c r="A140" s="7" t="s">
        <v>379</v>
      </c>
      <c r="B140" s="22" t="s">
        <v>381</v>
      </c>
      <c r="C140" s="5">
        <f t="shared" si="22"/>
        <v>0</v>
      </c>
      <c r="D140" s="5">
        <f t="shared" si="22"/>
        <v>0</v>
      </c>
      <c r="E140" s="5">
        <f t="shared" si="22"/>
        <v>4473074</v>
      </c>
      <c r="F140" s="24"/>
    </row>
    <row r="141" spans="1:6" ht="27">
      <c r="A141" s="7" t="s">
        <v>380</v>
      </c>
      <c r="B141" s="22" t="s">
        <v>382</v>
      </c>
      <c r="C141" s="5">
        <v>0</v>
      </c>
      <c r="D141" s="5">
        <f>C141/4</f>
        <v>0</v>
      </c>
      <c r="E141" s="5">
        <f>6262+4466812</f>
        <v>4473074</v>
      </c>
      <c r="F141" s="24"/>
    </row>
    <row r="142" spans="1:6" ht="14.25">
      <c r="A142" s="7" t="s">
        <v>46</v>
      </c>
      <c r="B142" s="4" t="s">
        <v>47</v>
      </c>
      <c r="C142" s="5">
        <f>C143</f>
        <v>192035000</v>
      </c>
      <c r="D142" s="5">
        <f>D143</f>
        <v>152966000</v>
      </c>
      <c r="E142" s="5">
        <f>E143</f>
        <v>149752996</v>
      </c>
      <c r="F142" s="24">
        <f t="shared" si="21"/>
        <v>0.9789953061464639</v>
      </c>
    </row>
    <row r="143" spans="1:6" ht="27">
      <c r="A143" s="7" t="s">
        <v>48</v>
      </c>
      <c r="B143" s="4" t="s">
        <v>49</v>
      </c>
      <c r="C143" s="5">
        <f>C146+C144</f>
        <v>192035000</v>
      </c>
      <c r="D143" s="5">
        <f>D146+D144</f>
        <v>152966000</v>
      </c>
      <c r="E143" s="5">
        <f>E146+E144</f>
        <v>149752996</v>
      </c>
      <c r="F143" s="24">
        <f t="shared" si="21"/>
        <v>0.9789953061464639</v>
      </c>
    </row>
    <row r="144" spans="1:6" ht="14.25">
      <c r="A144" s="7" t="s">
        <v>420</v>
      </c>
      <c r="B144" s="4" t="s">
        <v>51</v>
      </c>
      <c r="C144" s="5">
        <f>C145</f>
        <v>3000</v>
      </c>
      <c r="D144" s="5">
        <f>D145</f>
        <v>3000</v>
      </c>
      <c r="E144" s="5">
        <f>E145</f>
        <v>0</v>
      </c>
      <c r="F144" s="24">
        <f t="shared" si="21"/>
        <v>0</v>
      </c>
    </row>
    <row r="145" spans="1:6" ht="14.25">
      <c r="A145" s="7" t="s">
        <v>418</v>
      </c>
      <c r="B145" s="4" t="s">
        <v>421</v>
      </c>
      <c r="C145" s="5">
        <v>3000</v>
      </c>
      <c r="D145" s="5">
        <v>3000</v>
      </c>
      <c r="E145" s="5">
        <v>0</v>
      </c>
      <c r="F145" s="24">
        <f t="shared" si="21"/>
        <v>0</v>
      </c>
    </row>
    <row r="146" spans="1:6" ht="27">
      <c r="A146" s="7" t="s">
        <v>128</v>
      </c>
      <c r="B146" s="4" t="s">
        <v>55</v>
      </c>
      <c r="C146" s="5">
        <f>C147+C148+C149+C150</f>
        <v>192032000</v>
      </c>
      <c r="D146" s="5">
        <f>D147+D148+D149+D150</f>
        <v>152963000</v>
      </c>
      <c r="E146" s="5">
        <f>E147+E148+E149+E150</f>
        <v>149752996</v>
      </c>
      <c r="F146" s="24">
        <f t="shared" si="21"/>
        <v>0.9790145067761484</v>
      </c>
    </row>
    <row r="147" spans="1:6" ht="14.25">
      <c r="A147" s="7" t="s">
        <v>56</v>
      </c>
      <c r="B147" s="4" t="s">
        <v>57</v>
      </c>
      <c r="C147" s="5">
        <v>41018000</v>
      </c>
      <c r="D147" s="5">
        <v>36697000</v>
      </c>
      <c r="E147" s="5">
        <v>36094000</v>
      </c>
      <c r="F147" s="24">
        <f t="shared" si="21"/>
        <v>0.9835681390849388</v>
      </c>
    </row>
    <row r="148" spans="1:6" ht="27">
      <c r="A148" s="7" t="s">
        <v>58</v>
      </c>
      <c r="B148" s="4" t="s">
        <v>59</v>
      </c>
      <c r="C148" s="5">
        <v>2500000</v>
      </c>
      <c r="D148" s="5">
        <v>1500000</v>
      </c>
      <c r="E148" s="5">
        <v>1000000</v>
      </c>
      <c r="F148" s="24">
        <f t="shared" si="21"/>
        <v>0.6666666666666666</v>
      </c>
    </row>
    <row r="149" spans="1:6" ht="27">
      <c r="A149" s="7" t="s">
        <v>70</v>
      </c>
      <c r="B149" s="4" t="s">
        <v>71</v>
      </c>
      <c r="C149" s="5">
        <v>148481000</v>
      </c>
      <c r="D149" s="5">
        <v>114733000</v>
      </c>
      <c r="E149" s="5">
        <v>112658996</v>
      </c>
      <c r="F149" s="24">
        <f t="shared" si="21"/>
        <v>0.9819232130250233</v>
      </c>
    </row>
    <row r="150" spans="1:6" ht="14.25">
      <c r="A150" s="7" t="s">
        <v>418</v>
      </c>
      <c r="B150" s="4" t="s">
        <v>419</v>
      </c>
      <c r="C150" s="5">
        <v>33000</v>
      </c>
      <c r="D150" s="5">
        <v>33000</v>
      </c>
      <c r="E150" s="5"/>
      <c r="F150" s="24">
        <f t="shared" si="21"/>
        <v>0</v>
      </c>
    </row>
    <row r="151" spans="1:6" ht="27">
      <c r="A151" s="7" t="s">
        <v>129</v>
      </c>
      <c r="B151" s="4" t="s">
        <v>77</v>
      </c>
      <c r="C151" s="5">
        <f>C153+C164+C172+C161</f>
        <v>464049000</v>
      </c>
      <c r="D151" s="5">
        <f>D153+D164+D172+D161</f>
        <v>376929000</v>
      </c>
      <c r="E151" s="5">
        <f>E153+E164+E172+E161</f>
        <v>322269690</v>
      </c>
      <c r="F151" s="24">
        <f t="shared" si="21"/>
        <v>0.8549877828450451</v>
      </c>
    </row>
    <row r="152" spans="1:6" ht="14.25">
      <c r="A152" s="7" t="s">
        <v>130</v>
      </c>
      <c r="B152" s="4" t="s">
        <v>115</v>
      </c>
      <c r="C152" s="5">
        <f>C153</f>
        <v>9003000</v>
      </c>
      <c r="D152" s="5">
        <f>D153</f>
        <v>7380000</v>
      </c>
      <c r="E152" s="5">
        <f>E153</f>
        <v>7239490</v>
      </c>
      <c r="F152" s="24">
        <f t="shared" si="21"/>
        <v>0.9809607046070461</v>
      </c>
    </row>
    <row r="153" spans="1:6" ht="14.25">
      <c r="A153" s="7" t="s">
        <v>116</v>
      </c>
      <c r="B153" s="4" t="s">
        <v>117</v>
      </c>
      <c r="C153" s="5">
        <f>C154+C155+C156+C158</f>
        <v>9003000</v>
      </c>
      <c r="D153" s="5">
        <f>D154+D155+D156+D158</f>
        <v>7380000</v>
      </c>
      <c r="E153" s="5">
        <f>E154+E155+E156+E158</f>
        <v>7239490</v>
      </c>
      <c r="F153" s="24">
        <f t="shared" si="21"/>
        <v>0.9809607046070461</v>
      </c>
    </row>
    <row r="154" spans="1:6" ht="14.25">
      <c r="A154" s="7" t="s">
        <v>78</v>
      </c>
      <c r="B154" s="4" t="s">
        <v>79</v>
      </c>
      <c r="C154" s="5">
        <v>8580000</v>
      </c>
      <c r="D154" s="5">
        <v>7001000</v>
      </c>
      <c r="E154" s="5">
        <v>6954533</v>
      </c>
      <c r="F154" s="24">
        <f t="shared" si="21"/>
        <v>0.9933628053135266</v>
      </c>
    </row>
    <row r="155" spans="1:6" ht="27">
      <c r="A155" s="7" t="s">
        <v>80</v>
      </c>
      <c r="B155" s="4" t="s">
        <v>81</v>
      </c>
      <c r="C155" s="5">
        <v>300000</v>
      </c>
      <c r="D155" s="5">
        <v>283000</v>
      </c>
      <c r="E155" s="5">
        <v>246784</v>
      </c>
      <c r="F155" s="24">
        <f t="shared" si="21"/>
        <v>0.8720282685512367</v>
      </c>
    </row>
    <row r="156" spans="1:6" ht="27">
      <c r="A156" s="7" t="s">
        <v>82</v>
      </c>
      <c r="B156" s="4" t="s">
        <v>83</v>
      </c>
      <c r="C156" s="5">
        <f>C157</f>
        <v>123000</v>
      </c>
      <c r="D156" s="5">
        <f>D157</f>
        <v>96000</v>
      </c>
      <c r="E156" s="5">
        <f>E157</f>
        <v>92000</v>
      </c>
      <c r="F156" s="24">
        <f t="shared" si="21"/>
        <v>0.9583333333333334</v>
      </c>
    </row>
    <row r="157" spans="1:6" ht="14.25">
      <c r="A157" s="7" t="s">
        <v>86</v>
      </c>
      <c r="B157" s="4" t="s">
        <v>87</v>
      </c>
      <c r="C157" s="5">
        <v>123000</v>
      </c>
      <c r="D157" s="5">
        <v>96000</v>
      </c>
      <c r="E157" s="5">
        <v>92000</v>
      </c>
      <c r="F157" s="24">
        <f t="shared" si="21"/>
        <v>0.9583333333333334</v>
      </c>
    </row>
    <row r="158" spans="1:6" ht="27">
      <c r="A158" s="7" t="s">
        <v>374</v>
      </c>
      <c r="B158" s="4" t="s">
        <v>376</v>
      </c>
      <c r="C158" s="5">
        <f>C159</f>
        <v>0</v>
      </c>
      <c r="D158" s="5">
        <f>D159</f>
        <v>0</v>
      </c>
      <c r="E158" s="5">
        <f>E159</f>
        <v>-53827</v>
      </c>
      <c r="F158" s="24"/>
    </row>
    <row r="159" spans="1:6" ht="14.25">
      <c r="A159" s="7" t="s">
        <v>375</v>
      </c>
      <c r="B159" s="21">
        <v>8501</v>
      </c>
      <c r="C159" s="5"/>
      <c r="D159" s="5"/>
      <c r="E159" s="5">
        <f>-28515-25312</f>
        <v>-53827</v>
      </c>
      <c r="F159" s="24"/>
    </row>
    <row r="160" spans="1:6" ht="27">
      <c r="A160" s="7" t="s">
        <v>118</v>
      </c>
      <c r="B160" s="4" t="s">
        <v>119</v>
      </c>
      <c r="C160" s="5">
        <f>C161+C164+C172</f>
        <v>455046000</v>
      </c>
      <c r="D160" s="5">
        <f>D161+D164+D172</f>
        <v>369549000</v>
      </c>
      <c r="E160" s="5">
        <f>E161+E164+E172</f>
        <v>315030200</v>
      </c>
      <c r="F160" s="24">
        <f t="shared" si="21"/>
        <v>0.8524720673036593</v>
      </c>
    </row>
    <row r="161" spans="1:6" ht="27">
      <c r="A161" s="7" t="s">
        <v>368</v>
      </c>
      <c r="B161" s="4" t="s">
        <v>370</v>
      </c>
      <c r="C161" s="5">
        <f>C162</f>
        <v>0</v>
      </c>
      <c r="D161" s="5">
        <f>D162</f>
        <v>0</v>
      </c>
      <c r="E161" s="5"/>
      <c r="F161" s="24"/>
    </row>
    <row r="162" spans="1:6" ht="14.25">
      <c r="A162" s="7" t="s">
        <v>369</v>
      </c>
      <c r="B162" s="4" t="s">
        <v>371</v>
      </c>
      <c r="C162" s="5">
        <f>C163</f>
        <v>0</v>
      </c>
      <c r="D162" s="5">
        <f>D163</f>
        <v>0</v>
      </c>
      <c r="E162" s="5"/>
      <c r="F162" s="24"/>
    </row>
    <row r="163" spans="1:6" ht="27">
      <c r="A163" s="7" t="s">
        <v>80</v>
      </c>
      <c r="B163" s="4" t="s">
        <v>81</v>
      </c>
      <c r="C163" s="5"/>
      <c r="D163" s="5"/>
      <c r="E163" s="5"/>
      <c r="F163" s="24"/>
    </row>
    <row r="164" spans="1:6" ht="14.25">
      <c r="A164" s="7" t="s">
        <v>120</v>
      </c>
      <c r="B164" s="4" t="s">
        <v>121</v>
      </c>
      <c r="C164" s="5">
        <f>C165+C166+C167+C170</f>
        <v>421189000</v>
      </c>
      <c r="D164" s="5">
        <f>D165+D166+D167+D170</f>
        <v>338801000</v>
      </c>
      <c r="E164" s="5">
        <f>E165+E166+E167+E170</f>
        <v>285937604</v>
      </c>
      <c r="F164" s="24">
        <f t="shared" si="21"/>
        <v>0.8439691854510465</v>
      </c>
    </row>
    <row r="165" spans="1:6" ht="14.25">
      <c r="A165" s="7" t="s">
        <v>78</v>
      </c>
      <c r="B165" s="4" t="s">
        <v>79</v>
      </c>
      <c r="C165" s="5">
        <v>310779000</v>
      </c>
      <c r="D165" s="5">
        <v>238321000</v>
      </c>
      <c r="E165" s="5">
        <v>229611137</v>
      </c>
      <c r="F165" s="24">
        <f t="shared" si="21"/>
        <v>0.9634532290482165</v>
      </c>
    </row>
    <row r="166" spans="1:6" ht="27">
      <c r="A166" s="7" t="s">
        <v>80</v>
      </c>
      <c r="B166" s="4" t="s">
        <v>81</v>
      </c>
      <c r="C166" s="5">
        <v>108185000</v>
      </c>
      <c r="D166" s="5">
        <v>98277000</v>
      </c>
      <c r="E166" s="5">
        <v>58894111</v>
      </c>
      <c r="F166" s="24">
        <f t="shared" si="21"/>
        <v>0.5992664713005077</v>
      </c>
    </row>
    <row r="167" spans="1:6" ht="27">
      <c r="A167" s="7" t="s">
        <v>82</v>
      </c>
      <c r="B167" s="4" t="s">
        <v>83</v>
      </c>
      <c r="C167" s="5">
        <f>C168+C169</f>
        <v>2225000</v>
      </c>
      <c r="D167" s="5">
        <f>D168+D169</f>
        <v>2203000</v>
      </c>
      <c r="E167" s="5">
        <f>E168+E169</f>
        <v>1665054</v>
      </c>
      <c r="F167" s="24">
        <f t="shared" si="21"/>
        <v>0.75581207444394</v>
      </c>
    </row>
    <row r="168" spans="1:6" ht="14.25">
      <c r="A168" s="7" t="s">
        <v>84</v>
      </c>
      <c r="B168" s="4" t="s">
        <v>85</v>
      </c>
      <c r="C168" s="5"/>
      <c r="D168" s="5"/>
      <c r="E168" s="5"/>
      <c r="F168" s="24"/>
    </row>
    <row r="169" spans="1:6" ht="14.25">
      <c r="A169" s="7" t="s">
        <v>86</v>
      </c>
      <c r="B169" s="4" t="s">
        <v>87</v>
      </c>
      <c r="C169" s="5">
        <v>2225000</v>
      </c>
      <c r="D169" s="5">
        <v>2203000</v>
      </c>
      <c r="E169" s="5">
        <v>1665054</v>
      </c>
      <c r="F169" s="24">
        <f t="shared" si="21"/>
        <v>0.75581207444394</v>
      </c>
    </row>
    <row r="170" spans="1:6" ht="27">
      <c r="A170" s="7" t="s">
        <v>374</v>
      </c>
      <c r="B170" s="4" t="s">
        <v>376</v>
      </c>
      <c r="C170" s="5">
        <f>C171</f>
        <v>0</v>
      </c>
      <c r="D170" s="5">
        <f>D171</f>
        <v>0</v>
      </c>
      <c r="E170" s="5">
        <f>E171</f>
        <v>-4232698</v>
      </c>
      <c r="F170" s="24"/>
    </row>
    <row r="171" spans="1:6" ht="14.25">
      <c r="A171" s="7" t="s">
        <v>375</v>
      </c>
      <c r="B171" s="21">
        <v>8501</v>
      </c>
      <c r="C171" s="5"/>
      <c r="D171" s="5"/>
      <c r="E171" s="5">
        <v>-4232698</v>
      </c>
      <c r="F171" s="24"/>
    </row>
    <row r="172" spans="1:6" ht="14.25">
      <c r="A172" s="7" t="s">
        <v>122</v>
      </c>
      <c r="B172" s="4" t="s">
        <v>123</v>
      </c>
      <c r="C172" s="5">
        <f>C173+C174+C175+C177</f>
        <v>33857000</v>
      </c>
      <c r="D172" s="5">
        <f>D173+D174+D175+D177</f>
        <v>30748000</v>
      </c>
      <c r="E172" s="5">
        <f>E173+E174+E175+E177</f>
        <v>29092596</v>
      </c>
      <c r="F172" s="24">
        <f t="shared" si="21"/>
        <v>0.9461622219331338</v>
      </c>
    </row>
    <row r="173" spans="1:6" ht="14.25">
      <c r="A173" s="7" t="s">
        <v>78</v>
      </c>
      <c r="B173" s="4" t="s">
        <v>79</v>
      </c>
      <c r="C173" s="5">
        <v>29658000</v>
      </c>
      <c r="D173" s="5">
        <v>27483000</v>
      </c>
      <c r="E173" s="5">
        <f>2906+26535963</f>
        <v>26538869</v>
      </c>
      <c r="F173" s="24">
        <f t="shared" si="21"/>
        <v>0.9656467270676418</v>
      </c>
    </row>
    <row r="174" spans="1:6" ht="27">
      <c r="A174" s="7" t="s">
        <v>80</v>
      </c>
      <c r="B174" s="4" t="s">
        <v>81</v>
      </c>
      <c r="C174" s="5">
        <v>3884000</v>
      </c>
      <c r="D174" s="5">
        <v>2992000</v>
      </c>
      <c r="E174" s="5">
        <f>3597+2363532</f>
        <v>2367129</v>
      </c>
      <c r="F174" s="24">
        <f t="shared" si="21"/>
        <v>0.7911527406417113</v>
      </c>
    </row>
    <row r="175" spans="1:6" ht="27">
      <c r="A175" s="7" t="s">
        <v>82</v>
      </c>
      <c r="B175" s="4" t="s">
        <v>83</v>
      </c>
      <c r="C175" s="5">
        <f>C176</f>
        <v>315000</v>
      </c>
      <c r="D175" s="5">
        <f>D176</f>
        <v>273000</v>
      </c>
      <c r="E175" s="5">
        <f>E176</f>
        <v>265057</v>
      </c>
      <c r="F175" s="24">
        <f t="shared" si="21"/>
        <v>0.9709047619047619</v>
      </c>
    </row>
    <row r="176" spans="1:6" ht="14.25">
      <c r="A176" s="7" t="s">
        <v>86</v>
      </c>
      <c r="B176" s="4" t="s">
        <v>87</v>
      </c>
      <c r="C176" s="5">
        <v>315000</v>
      </c>
      <c r="D176" s="5">
        <v>273000</v>
      </c>
      <c r="E176" s="5">
        <f>71783+193274</f>
        <v>265057</v>
      </c>
      <c r="F176" s="24">
        <f t="shared" si="21"/>
        <v>0.9709047619047619</v>
      </c>
    </row>
    <row r="177" spans="1:6" ht="27">
      <c r="A177" s="7" t="s">
        <v>374</v>
      </c>
      <c r="B177" s="4" t="s">
        <v>376</v>
      </c>
      <c r="C177" s="5">
        <f>C178</f>
        <v>0</v>
      </c>
      <c r="D177" s="5">
        <f>D178</f>
        <v>0</v>
      </c>
      <c r="E177" s="5">
        <f>E178</f>
        <v>-78459</v>
      </c>
      <c r="F177" s="24"/>
    </row>
    <row r="178" spans="1:6" ht="14.25">
      <c r="A178" s="7" t="s">
        <v>375</v>
      </c>
      <c r="B178" s="21">
        <v>8501</v>
      </c>
      <c r="C178" s="5"/>
      <c r="D178" s="5"/>
      <c r="E178" s="5">
        <f>-32337-46122</f>
        <v>-78459</v>
      </c>
      <c r="F178" s="24"/>
    </row>
    <row r="179" spans="1:6" ht="27">
      <c r="A179" s="7" t="s">
        <v>131</v>
      </c>
      <c r="B179" s="4" t="s">
        <v>3</v>
      </c>
      <c r="C179" s="5">
        <f>C180+C188+C200+C185+C202</f>
        <v>59103000</v>
      </c>
      <c r="D179" s="5">
        <f>D180+D188+D200+D185+D202</f>
        <v>58188000</v>
      </c>
      <c r="E179" s="5">
        <f>E180+E188+E200+E185+E202</f>
        <v>21118165</v>
      </c>
      <c r="F179" s="24">
        <f t="shared" si="21"/>
        <v>0.3629298996356637</v>
      </c>
    </row>
    <row r="180" spans="1:6" ht="14.25">
      <c r="A180" s="7" t="s">
        <v>132</v>
      </c>
      <c r="B180" s="4" t="s">
        <v>5</v>
      </c>
      <c r="C180" s="5">
        <f aca="true" t="shared" si="23" ref="C180:E183">C181</f>
        <v>3307000</v>
      </c>
      <c r="D180" s="5">
        <f t="shared" si="23"/>
        <v>3209000</v>
      </c>
      <c r="E180" s="5">
        <f t="shared" si="23"/>
        <v>1598691</v>
      </c>
      <c r="F180" s="24">
        <f t="shared" si="21"/>
        <v>0.49818977874727327</v>
      </c>
    </row>
    <row r="181" spans="1:6" ht="14.25">
      <c r="A181" s="7" t="s">
        <v>133</v>
      </c>
      <c r="B181" s="4" t="s">
        <v>7</v>
      </c>
      <c r="C181" s="5">
        <f t="shared" si="23"/>
        <v>3307000</v>
      </c>
      <c r="D181" s="5">
        <f t="shared" si="23"/>
        <v>3209000</v>
      </c>
      <c r="E181" s="5">
        <f t="shared" si="23"/>
        <v>1598691</v>
      </c>
      <c r="F181" s="24">
        <f t="shared" si="21"/>
        <v>0.49818977874727327</v>
      </c>
    </row>
    <row r="182" spans="1:6" ht="14.25">
      <c r="A182" s="7" t="s">
        <v>134</v>
      </c>
      <c r="B182" s="4" t="s">
        <v>17</v>
      </c>
      <c r="C182" s="5">
        <f t="shared" si="23"/>
        <v>3307000</v>
      </c>
      <c r="D182" s="5">
        <f t="shared" si="23"/>
        <v>3209000</v>
      </c>
      <c r="E182" s="5">
        <f t="shared" si="23"/>
        <v>1598691</v>
      </c>
      <c r="F182" s="24">
        <f t="shared" si="21"/>
        <v>0.49818977874727327</v>
      </c>
    </row>
    <row r="183" spans="1:6" ht="14.25">
      <c r="A183" s="7" t="s">
        <v>135</v>
      </c>
      <c r="B183" s="4" t="s">
        <v>31</v>
      </c>
      <c r="C183" s="5">
        <f t="shared" si="23"/>
        <v>3307000</v>
      </c>
      <c r="D183" s="5">
        <f t="shared" si="23"/>
        <v>3209000</v>
      </c>
      <c r="E183" s="5">
        <f t="shared" si="23"/>
        <v>1598691</v>
      </c>
      <c r="F183" s="24">
        <f t="shared" si="21"/>
        <v>0.49818977874727327</v>
      </c>
    </row>
    <row r="184" spans="1:6" ht="14.25">
      <c r="A184" s="7" t="s">
        <v>36</v>
      </c>
      <c r="B184" s="4" t="s">
        <v>37</v>
      </c>
      <c r="C184" s="5">
        <v>3307000</v>
      </c>
      <c r="D184" s="5">
        <v>3209000</v>
      </c>
      <c r="E184" s="5">
        <v>1598691</v>
      </c>
      <c r="F184" s="24">
        <f t="shared" si="21"/>
        <v>0.49818977874727327</v>
      </c>
    </row>
    <row r="185" spans="1:6" ht="14.25">
      <c r="A185" s="7" t="s">
        <v>40</v>
      </c>
      <c r="B185" s="4" t="s">
        <v>41</v>
      </c>
      <c r="C185" s="5">
        <f aca="true" t="shared" si="24" ref="C185:E186">C186</f>
        <v>3000</v>
      </c>
      <c r="D185" s="5">
        <f t="shared" si="24"/>
        <v>3000</v>
      </c>
      <c r="E185" s="5">
        <f t="shared" si="24"/>
        <v>3465</v>
      </c>
      <c r="F185" s="24">
        <f t="shared" si="21"/>
        <v>1.155</v>
      </c>
    </row>
    <row r="186" spans="1:6" ht="14.25">
      <c r="A186" s="7" t="s">
        <v>42</v>
      </c>
      <c r="B186" s="4" t="s">
        <v>43</v>
      </c>
      <c r="C186" s="5">
        <f t="shared" si="24"/>
        <v>3000</v>
      </c>
      <c r="D186" s="5">
        <f t="shared" si="24"/>
        <v>3000</v>
      </c>
      <c r="E186" s="5">
        <f t="shared" si="24"/>
        <v>3465</v>
      </c>
      <c r="F186" s="24">
        <f t="shared" si="21"/>
        <v>1.155</v>
      </c>
    </row>
    <row r="187" spans="1:6" ht="14.25">
      <c r="A187" s="7" t="s">
        <v>44</v>
      </c>
      <c r="B187" s="4" t="s">
        <v>45</v>
      </c>
      <c r="C187" s="5">
        <v>3000</v>
      </c>
      <c r="D187" s="5">
        <v>3000</v>
      </c>
      <c r="E187" s="5">
        <v>3465</v>
      </c>
      <c r="F187" s="24">
        <f t="shared" si="21"/>
        <v>1.155</v>
      </c>
    </row>
    <row r="188" spans="1:6" ht="14.25">
      <c r="A188" s="7" t="s">
        <v>46</v>
      </c>
      <c r="B188" s="4" t="s">
        <v>47</v>
      </c>
      <c r="C188" s="5">
        <f>C189</f>
        <v>12227000</v>
      </c>
      <c r="D188" s="5">
        <f>D189</f>
        <v>11410000</v>
      </c>
      <c r="E188" s="5">
        <f>E189</f>
        <v>8470795</v>
      </c>
      <c r="F188" s="24">
        <f t="shared" si="21"/>
        <v>0.7424009640666083</v>
      </c>
    </row>
    <row r="189" spans="1:6" ht="27">
      <c r="A189" s="7" t="s">
        <v>48</v>
      </c>
      <c r="B189" s="4" t="s">
        <v>49</v>
      </c>
      <c r="C189" s="5">
        <f>C190+C193</f>
        <v>12227000</v>
      </c>
      <c r="D189" s="5">
        <f>D190+D193</f>
        <v>11410000</v>
      </c>
      <c r="E189" s="5">
        <f>E190+E193</f>
        <v>8470795</v>
      </c>
      <c r="F189" s="24">
        <f t="shared" si="21"/>
        <v>0.7424009640666083</v>
      </c>
    </row>
    <row r="190" spans="1:6" ht="14.25">
      <c r="A190" s="7" t="s">
        <v>136</v>
      </c>
      <c r="B190" s="4" t="s">
        <v>51</v>
      </c>
      <c r="C190" s="5">
        <f>C191+C192</f>
        <v>2500000</v>
      </c>
      <c r="D190" s="5">
        <f>D191+D192</f>
        <v>2500000</v>
      </c>
      <c r="E190" s="5"/>
      <c r="F190" s="24">
        <f t="shared" si="21"/>
        <v>0</v>
      </c>
    </row>
    <row r="191" spans="1:6" ht="39.75">
      <c r="A191" s="7" t="s">
        <v>52</v>
      </c>
      <c r="B191" s="4" t="s">
        <v>53</v>
      </c>
      <c r="C191" s="5">
        <v>0</v>
      </c>
      <c r="D191" s="5">
        <f>C191/4</f>
        <v>0</v>
      </c>
      <c r="E191" s="5"/>
      <c r="F191" s="24"/>
    </row>
    <row r="192" spans="1:6" ht="53.25">
      <c r="A192" s="7" t="s">
        <v>416</v>
      </c>
      <c r="B192" s="4" t="s">
        <v>417</v>
      </c>
      <c r="C192" s="5">
        <v>2500000</v>
      </c>
      <c r="D192" s="5">
        <v>2500000</v>
      </c>
      <c r="E192" s="5"/>
      <c r="F192" s="24">
        <f t="shared" si="21"/>
        <v>0</v>
      </c>
    </row>
    <row r="193" spans="1:6" ht="27">
      <c r="A193" s="7" t="s">
        <v>137</v>
      </c>
      <c r="B193" s="4" t="s">
        <v>55</v>
      </c>
      <c r="C193" s="5">
        <f>C194+C195+C199</f>
        <v>9727000</v>
      </c>
      <c r="D193" s="5">
        <f>D194+D195+D199</f>
        <v>8910000</v>
      </c>
      <c r="E193" s="5">
        <f>E194+E195+E199</f>
        <v>8470795</v>
      </c>
      <c r="F193" s="24">
        <f t="shared" si="21"/>
        <v>0.9507065095398429</v>
      </c>
    </row>
    <row r="194" spans="1:6" ht="27">
      <c r="A194" s="7" t="s">
        <v>60</v>
      </c>
      <c r="B194" s="4" t="s">
        <v>61</v>
      </c>
      <c r="C194" s="5">
        <v>7508000</v>
      </c>
      <c r="D194" s="5">
        <v>6951000</v>
      </c>
      <c r="E194" s="5">
        <v>6873795</v>
      </c>
      <c r="F194" s="24">
        <f t="shared" si="21"/>
        <v>0.9888929650410013</v>
      </c>
    </row>
    <row r="195" spans="1:6" ht="27">
      <c r="A195" s="7" t="s">
        <v>62</v>
      </c>
      <c r="B195" s="4" t="s">
        <v>63</v>
      </c>
      <c r="C195" s="5">
        <f>C197+C198+C196</f>
        <v>458000</v>
      </c>
      <c r="D195" s="5">
        <f>D197+D198+D196</f>
        <v>422000</v>
      </c>
      <c r="E195" s="5">
        <f>E197+E198+E196</f>
        <v>120000</v>
      </c>
      <c r="F195" s="24">
        <f t="shared" si="21"/>
        <v>0.2843601895734597</v>
      </c>
    </row>
    <row r="196" spans="1:6" ht="39.75">
      <c r="A196" s="7" t="s">
        <v>363</v>
      </c>
      <c r="B196" s="4" t="s">
        <v>364</v>
      </c>
      <c r="C196" s="5">
        <v>458000</v>
      </c>
      <c r="D196" s="5">
        <v>422000</v>
      </c>
      <c r="E196" s="5">
        <v>120000</v>
      </c>
      <c r="F196" s="24">
        <f t="shared" si="21"/>
        <v>0.2843601895734597</v>
      </c>
    </row>
    <row r="197" spans="1:6" ht="27">
      <c r="A197" s="7" t="s">
        <v>64</v>
      </c>
      <c r="B197" s="4" t="s">
        <v>65</v>
      </c>
      <c r="C197" s="5"/>
      <c r="D197" s="5"/>
      <c r="E197" s="5"/>
      <c r="F197" s="24"/>
    </row>
    <row r="198" spans="1:6" ht="27">
      <c r="A198" s="7" t="s">
        <v>66</v>
      </c>
      <c r="B198" s="4" t="s">
        <v>67</v>
      </c>
      <c r="C198" s="5"/>
      <c r="D198" s="5"/>
      <c r="E198" s="5"/>
      <c r="F198" s="24"/>
    </row>
    <row r="199" spans="1:6" ht="14.25">
      <c r="A199" s="7" t="s">
        <v>68</v>
      </c>
      <c r="B199" s="4" t="s">
        <v>69</v>
      </c>
      <c r="C199" s="5">
        <v>1761000</v>
      </c>
      <c r="D199" s="5">
        <v>1537000</v>
      </c>
      <c r="E199" s="5">
        <v>1477000</v>
      </c>
      <c r="F199" s="24">
        <f t="shared" si="21"/>
        <v>0.9609629147690306</v>
      </c>
    </row>
    <row r="200" spans="1:6" ht="14.25">
      <c r="A200" s="7" t="s">
        <v>72</v>
      </c>
      <c r="B200" s="4" t="s">
        <v>73</v>
      </c>
      <c r="C200" s="5">
        <f>C201</f>
        <v>0</v>
      </c>
      <c r="D200" s="5">
        <f>D201</f>
        <v>0</v>
      </c>
      <c r="E200" s="5"/>
      <c r="F200" s="24"/>
    </row>
    <row r="201" spans="1:6" ht="27">
      <c r="A201" s="7" t="s">
        <v>74</v>
      </c>
      <c r="B201" s="4" t="s">
        <v>75</v>
      </c>
      <c r="C201" s="5"/>
      <c r="D201" s="5"/>
      <c r="E201" s="5"/>
      <c r="F201" s="24"/>
    </row>
    <row r="202" spans="1:6" ht="39.75">
      <c r="A202" s="7" t="s">
        <v>393</v>
      </c>
      <c r="B202" s="4" t="s">
        <v>395</v>
      </c>
      <c r="C202" s="5">
        <f>C203</f>
        <v>43566000</v>
      </c>
      <c r="D202" s="5">
        <f>D203</f>
        <v>43566000</v>
      </c>
      <c r="E202" s="5">
        <f>E203</f>
        <v>11045214</v>
      </c>
      <c r="F202" s="24">
        <f aca="true" t="shared" si="25" ref="F201:F239">E202/D202</f>
        <v>0.25352830188679243</v>
      </c>
    </row>
    <row r="203" spans="1:6" ht="27">
      <c r="A203" s="7" t="s">
        <v>394</v>
      </c>
      <c r="B203" s="4" t="s">
        <v>396</v>
      </c>
      <c r="C203" s="5">
        <f>C204+C205+C206</f>
        <v>43566000</v>
      </c>
      <c r="D203" s="5">
        <f>D204+D205+D206</f>
        <v>43566000</v>
      </c>
      <c r="E203" s="5">
        <f>E204+E205+E206</f>
        <v>11045214</v>
      </c>
      <c r="F203" s="24">
        <f t="shared" si="25"/>
        <v>0.25352830188679243</v>
      </c>
    </row>
    <row r="204" spans="1:6" ht="14.25">
      <c r="A204" s="7" t="s">
        <v>214</v>
      </c>
      <c r="B204" s="4" t="s">
        <v>397</v>
      </c>
      <c r="C204" s="5">
        <v>42201000</v>
      </c>
      <c r="D204" s="5">
        <v>42201000</v>
      </c>
      <c r="E204" s="5">
        <v>9705381</v>
      </c>
      <c r="F204" s="24">
        <f t="shared" si="25"/>
        <v>0.2299798819933177</v>
      </c>
    </row>
    <row r="205" spans="1:6" ht="14.25">
      <c r="A205" s="7" t="s">
        <v>430</v>
      </c>
      <c r="B205" s="4" t="s">
        <v>431</v>
      </c>
      <c r="C205" s="5">
        <v>1340000</v>
      </c>
      <c r="D205" s="5">
        <v>1340000</v>
      </c>
      <c r="E205" s="5">
        <v>1339833</v>
      </c>
      <c r="F205" s="24">
        <f t="shared" si="25"/>
        <v>0.9998753731343284</v>
      </c>
    </row>
    <row r="206" spans="1:6" ht="14.25">
      <c r="A206" s="7" t="s">
        <v>442</v>
      </c>
      <c r="B206" s="4" t="s">
        <v>444</v>
      </c>
      <c r="C206" s="5">
        <v>25000</v>
      </c>
      <c r="D206" s="5">
        <v>25000</v>
      </c>
      <c r="E206" s="5"/>
      <c r="F206" s="24">
        <f t="shared" si="25"/>
        <v>0</v>
      </c>
    </row>
    <row r="207" spans="1:6" ht="27">
      <c r="A207" s="7" t="s">
        <v>138</v>
      </c>
      <c r="B207" s="4" t="s">
        <v>77</v>
      </c>
      <c r="C207" s="5">
        <f>C209+C217+C231</f>
        <v>59115000</v>
      </c>
      <c r="D207" s="5">
        <f>D209+D217+D231</f>
        <v>58200000</v>
      </c>
      <c r="E207" s="5">
        <f>E209+E217+E231</f>
        <v>14765229</v>
      </c>
      <c r="F207" s="24">
        <f t="shared" si="25"/>
        <v>0.25369809278350514</v>
      </c>
    </row>
    <row r="208" spans="1:6" ht="14.25">
      <c r="A208" s="7" t="s">
        <v>139</v>
      </c>
      <c r="B208" s="4" t="s">
        <v>115</v>
      </c>
      <c r="C208" s="5">
        <f aca="true" t="shared" si="26" ref="C208:E212">C209</f>
        <v>153000</v>
      </c>
      <c r="D208" s="5">
        <f t="shared" si="26"/>
        <v>153000</v>
      </c>
      <c r="E208" s="5">
        <f t="shared" si="26"/>
        <v>91490</v>
      </c>
      <c r="F208" s="24">
        <f t="shared" si="25"/>
        <v>0.5979738562091503</v>
      </c>
    </row>
    <row r="209" spans="1:6" ht="14.25">
      <c r="A209" s="7" t="s">
        <v>116</v>
      </c>
      <c r="B209" s="4" t="s">
        <v>117</v>
      </c>
      <c r="C209" s="5">
        <f t="shared" si="26"/>
        <v>153000</v>
      </c>
      <c r="D209" s="5">
        <f t="shared" si="26"/>
        <v>153000</v>
      </c>
      <c r="E209" s="5">
        <f t="shared" si="26"/>
        <v>91490</v>
      </c>
      <c r="F209" s="24">
        <f t="shared" si="25"/>
        <v>0.5979738562091503</v>
      </c>
    </row>
    <row r="210" spans="1:6" ht="14.25">
      <c r="A210" s="7" t="s">
        <v>88</v>
      </c>
      <c r="B210" s="4" t="s">
        <v>89</v>
      </c>
      <c r="C210" s="5">
        <f t="shared" si="26"/>
        <v>153000</v>
      </c>
      <c r="D210" s="5">
        <f t="shared" si="26"/>
        <v>153000</v>
      </c>
      <c r="E210" s="5">
        <f t="shared" si="26"/>
        <v>91490</v>
      </c>
      <c r="F210" s="24">
        <f t="shared" si="25"/>
        <v>0.5979738562091503</v>
      </c>
    </row>
    <row r="211" spans="1:6" ht="14.25">
      <c r="A211" s="7" t="s">
        <v>98</v>
      </c>
      <c r="B211" s="4" t="s">
        <v>99</v>
      </c>
      <c r="C211" s="5">
        <f t="shared" si="26"/>
        <v>153000</v>
      </c>
      <c r="D211" s="5">
        <f t="shared" si="26"/>
        <v>153000</v>
      </c>
      <c r="E211" s="5">
        <f t="shared" si="26"/>
        <v>91490</v>
      </c>
      <c r="F211" s="24">
        <f t="shared" si="25"/>
        <v>0.5979738562091503</v>
      </c>
    </row>
    <row r="212" spans="1:6" ht="14.25">
      <c r="A212" s="7" t="s">
        <v>100</v>
      </c>
      <c r="B212" s="4" t="s">
        <v>101</v>
      </c>
      <c r="C212" s="5">
        <f t="shared" si="26"/>
        <v>153000</v>
      </c>
      <c r="D212" s="5">
        <f t="shared" si="26"/>
        <v>153000</v>
      </c>
      <c r="E212" s="5">
        <f t="shared" si="26"/>
        <v>91490</v>
      </c>
      <c r="F212" s="24">
        <f t="shared" si="25"/>
        <v>0.5979738562091503</v>
      </c>
    </row>
    <row r="213" spans="1:6" ht="14.25">
      <c r="A213" s="7" t="s">
        <v>102</v>
      </c>
      <c r="B213" s="4" t="s">
        <v>103</v>
      </c>
      <c r="C213" s="5">
        <f>C214+C215</f>
        <v>153000</v>
      </c>
      <c r="D213" s="5">
        <f>D214+D215</f>
        <v>153000</v>
      </c>
      <c r="E213" s="5">
        <f>E214+E215</f>
        <v>91490</v>
      </c>
      <c r="F213" s="24">
        <f t="shared" si="25"/>
        <v>0.5979738562091503</v>
      </c>
    </row>
    <row r="214" spans="1:6" ht="14.25">
      <c r="A214" s="7" t="s">
        <v>106</v>
      </c>
      <c r="B214" s="4" t="s">
        <v>107</v>
      </c>
      <c r="C214" s="5">
        <v>150000</v>
      </c>
      <c r="D214" s="5">
        <v>150000</v>
      </c>
      <c r="E214" s="5">
        <v>89086</v>
      </c>
      <c r="F214" s="24">
        <f t="shared" si="25"/>
        <v>0.5939066666666667</v>
      </c>
    </row>
    <row r="215" spans="1:6" ht="14.25">
      <c r="A215" s="7" t="s">
        <v>110</v>
      </c>
      <c r="B215" s="4" t="s">
        <v>111</v>
      </c>
      <c r="C215" s="5">
        <v>3000</v>
      </c>
      <c r="D215" s="5">
        <v>3000</v>
      </c>
      <c r="E215" s="5">
        <v>2404</v>
      </c>
      <c r="F215" s="24">
        <f t="shared" si="25"/>
        <v>0.8013333333333333</v>
      </c>
    </row>
    <row r="216" spans="1:6" ht="27">
      <c r="A216" s="7" t="s">
        <v>118</v>
      </c>
      <c r="B216" s="4" t="s">
        <v>119</v>
      </c>
      <c r="C216" s="5">
        <f>C217+C231</f>
        <v>58962000</v>
      </c>
      <c r="D216" s="5">
        <f>D217+D231</f>
        <v>58047000</v>
      </c>
      <c r="E216" s="5">
        <f>E217+E231</f>
        <v>14673739</v>
      </c>
      <c r="F216" s="24">
        <f t="shared" si="25"/>
        <v>0.2527906524023636</v>
      </c>
    </row>
    <row r="217" spans="1:6" ht="14.25">
      <c r="A217" s="7" t="s">
        <v>120</v>
      </c>
      <c r="B217" s="4" t="s">
        <v>121</v>
      </c>
      <c r="C217" s="5">
        <f>C218</f>
        <v>57354000</v>
      </c>
      <c r="D217" s="5">
        <f>D218</f>
        <v>56663000</v>
      </c>
      <c r="E217" s="5">
        <f>E218</f>
        <v>13799530</v>
      </c>
      <c r="F217" s="24">
        <f t="shared" si="25"/>
        <v>0.2435368759155004</v>
      </c>
    </row>
    <row r="218" spans="1:6" ht="14.25">
      <c r="A218" s="7" t="s">
        <v>88</v>
      </c>
      <c r="B218" s="4" t="s">
        <v>89</v>
      </c>
      <c r="C218" s="5">
        <f>C219+C223</f>
        <v>57354000</v>
      </c>
      <c r="D218" s="5">
        <f>D219+D223</f>
        <v>56663000</v>
      </c>
      <c r="E218" s="5">
        <f>E219+E223</f>
        <v>13799530</v>
      </c>
      <c r="F218" s="24">
        <f t="shared" si="25"/>
        <v>0.2435368759155004</v>
      </c>
    </row>
    <row r="219" spans="1:6" ht="39.75">
      <c r="A219" s="7" t="s">
        <v>90</v>
      </c>
      <c r="B219" s="4" t="s">
        <v>91</v>
      </c>
      <c r="C219" s="5">
        <f>C220</f>
        <v>46066000</v>
      </c>
      <c r="D219" s="5">
        <f>D220</f>
        <v>46066000</v>
      </c>
      <c r="E219" s="5">
        <f>E220</f>
        <v>10919075</v>
      </c>
      <c r="F219" s="24">
        <f t="shared" si="25"/>
        <v>0.2370311075413537</v>
      </c>
    </row>
    <row r="220" spans="1:6" ht="27">
      <c r="A220" s="7" t="s">
        <v>92</v>
      </c>
      <c r="B220" s="4" t="s">
        <v>93</v>
      </c>
      <c r="C220" s="5">
        <f>C221+C222</f>
        <v>46066000</v>
      </c>
      <c r="D220" s="5">
        <f>D221+D222</f>
        <v>46066000</v>
      </c>
      <c r="E220" s="5">
        <f>E221+E222</f>
        <v>10919075</v>
      </c>
      <c r="F220" s="24">
        <f t="shared" si="25"/>
        <v>0.2370311075413537</v>
      </c>
    </row>
    <row r="221" spans="1:6" ht="14.25">
      <c r="A221" s="7" t="s">
        <v>94</v>
      </c>
      <c r="B221" s="4" t="s">
        <v>95</v>
      </c>
      <c r="C221" s="5">
        <v>2500000</v>
      </c>
      <c r="D221" s="5">
        <v>2500000</v>
      </c>
      <c r="E221" s="5"/>
      <c r="F221" s="24">
        <f t="shared" si="25"/>
        <v>0</v>
      </c>
    </row>
    <row r="222" spans="1:6" ht="14.25">
      <c r="A222" s="7" t="s">
        <v>96</v>
      </c>
      <c r="B222" s="4" t="s">
        <v>97</v>
      </c>
      <c r="C222" s="5">
        <v>43566000</v>
      </c>
      <c r="D222" s="5">
        <v>43566000</v>
      </c>
      <c r="E222" s="5">
        <v>10919075</v>
      </c>
      <c r="F222" s="24">
        <f t="shared" si="25"/>
        <v>0.2506329477115182</v>
      </c>
    </row>
    <row r="223" spans="1:6" ht="14.25">
      <c r="A223" s="7" t="s">
        <v>98</v>
      </c>
      <c r="B223" s="4" t="s">
        <v>99</v>
      </c>
      <c r="C223" s="5">
        <f>C224</f>
        <v>11288000</v>
      </c>
      <c r="D223" s="5">
        <f>D224</f>
        <v>10597000</v>
      </c>
      <c r="E223" s="5">
        <f>E224</f>
        <v>2880455</v>
      </c>
      <c r="F223" s="24">
        <f t="shared" si="25"/>
        <v>0.2718179673492498</v>
      </c>
    </row>
    <row r="224" spans="1:6" ht="14.25">
      <c r="A224" s="7" t="s">
        <v>100</v>
      </c>
      <c r="B224" s="4" t="s">
        <v>101</v>
      </c>
      <c r="C224" s="5">
        <f>C225+C230</f>
        <v>11288000</v>
      </c>
      <c r="D224" s="5">
        <f>D225+D230</f>
        <v>10597000</v>
      </c>
      <c r="E224" s="5">
        <f>E225+E230</f>
        <v>2880455</v>
      </c>
      <c r="F224" s="24">
        <f t="shared" si="25"/>
        <v>0.2718179673492498</v>
      </c>
    </row>
    <row r="225" spans="1:6" ht="14.25">
      <c r="A225" s="7" t="s">
        <v>102</v>
      </c>
      <c r="B225" s="4" t="s">
        <v>103</v>
      </c>
      <c r="C225" s="5">
        <f>C226+C227+C229+C228</f>
        <v>10308000</v>
      </c>
      <c r="D225" s="5">
        <f>D226+D227+D229+D228</f>
        <v>9617000</v>
      </c>
      <c r="E225" s="5">
        <f>E226+E227+E229+E228</f>
        <v>2880455</v>
      </c>
      <c r="F225" s="24">
        <f t="shared" si="25"/>
        <v>0.29951700114380786</v>
      </c>
    </row>
    <row r="226" spans="1:6" ht="14.25">
      <c r="A226" s="7" t="s">
        <v>104</v>
      </c>
      <c r="B226" s="4" t="s">
        <v>105</v>
      </c>
      <c r="C226" s="5">
        <v>2397000</v>
      </c>
      <c r="D226" s="5">
        <v>1997000</v>
      </c>
      <c r="E226" s="5">
        <v>1499389</v>
      </c>
      <c r="F226" s="24">
        <f t="shared" si="25"/>
        <v>0.7508207310966449</v>
      </c>
    </row>
    <row r="227" spans="1:6" ht="14.25">
      <c r="A227" s="7" t="s">
        <v>106</v>
      </c>
      <c r="B227" s="4" t="s">
        <v>107</v>
      </c>
      <c r="C227" s="5">
        <v>5767000</v>
      </c>
      <c r="D227" s="5">
        <v>5626000</v>
      </c>
      <c r="E227" s="5">
        <v>918331</v>
      </c>
      <c r="F227" s="24">
        <f t="shared" si="25"/>
        <v>0.16322982580874512</v>
      </c>
    </row>
    <row r="228" spans="1:6" ht="14.25">
      <c r="A228" s="7" t="s">
        <v>108</v>
      </c>
      <c r="B228" s="4" t="s">
        <v>109</v>
      </c>
      <c r="C228" s="5">
        <v>530000</v>
      </c>
      <c r="D228" s="5">
        <v>480000</v>
      </c>
      <c r="E228" s="5">
        <v>299705</v>
      </c>
      <c r="F228" s="24">
        <f t="shared" si="25"/>
        <v>0.6243854166666667</v>
      </c>
    </row>
    <row r="229" spans="1:6" ht="14.25">
      <c r="A229" s="7" t="s">
        <v>110</v>
      </c>
      <c r="B229" s="4" t="s">
        <v>111</v>
      </c>
      <c r="C229" s="5">
        <v>1614000</v>
      </c>
      <c r="D229" s="5">
        <v>1514000</v>
      </c>
      <c r="E229" s="5">
        <v>163030</v>
      </c>
      <c r="F229" s="24">
        <f t="shared" si="25"/>
        <v>0.10768163804491414</v>
      </c>
    </row>
    <row r="230" spans="1:6" ht="14.25">
      <c r="A230" s="7" t="s">
        <v>112</v>
      </c>
      <c r="B230" s="4" t="s">
        <v>113</v>
      </c>
      <c r="C230" s="5">
        <v>980000</v>
      </c>
      <c r="D230" s="5">
        <v>980000</v>
      </c>
      <c r="E230" s="5">
        <v>0</v>
      </c>
      <c r="F230" s="24">
        <f t="shared" si="25"/>
        <v>0</v>
      </c>
    </row>
    <row r="231" spans="1:6" ht="14.25">
      <c r="A231" s="7" t="s">
        <v>122</v>
      </c>
      <c r="B231" s="4" t="s">
        <v>123</v>
      </c>
      <c r="C231" s="5">
        <f aca="true" t="shared" si="27" ref="C231:E235">C232</f>
        <v>1608000</v>
      </c>
      <c r="D231" s="5">
        <f t="shared" si="27"/>
        <v>1384000</v>
      </c>
      <c r="E231" s="5">
        <f t="shared" si="27"/>
        <v>874209</v>
      </c>
      <c r="F231" s="24">
        <f t="shared" si="25"/>
        <v>0.6316539017341041</v>
      </c>
    </row>
    <row r="232" spans="1:6" ht="14.25">
      <c r="A232" s="7" t="s">
        <v>88</v>
      </c>
      <c r="B232" s="4" t="s">
        <v>89</v>
      </c>
      <c r="C232" s="5">
        <f t="shared" si="27"/>
        <v>1608000</v>
      </c>
      <c r="D232" s="5">
        <f t="shared" si="27"/>
        <v>1384000</v>
      </c>
      <c r="E232" s="5">
        <f t="shared" si="27"/>
        <v>874209</v>
      </c>
      <c r="F232" s="24">
        <f t="shared" si="25"/>
        <v>0.6316539017341041</v>
      </c>
    </row>
    <row r="233" spans="1:6" ht="14.25">
      <c r="A233" s="7" t="s">
        <v>98</v>
      </c>
      <c r="B233" s="4" t="s">
        <v>99</v>
      </c>
      <c r="C233" s="5">
        <f t="shared" si="27"/>
        <v>1608000</v>
      </c>
      <c r="D233" s="5">
        <f t="shared" si="27"/>
        <v>1384000</v>
      </c>
      <c r="E233" s="5">
        <f t="shared" si="27"/>
        <v>874209</v>
      </c>
      <c r="F233" s="24">
        <f t="shared" si="25"/>
        <v>0.6316539017341041</v>
      </c>
    </row>
    <row r="234" spans="1:6" ht="14.25">
      <c r="A234" s="7" t="s">
        <v>100</v>
      </c>
      <c r="B234" s="4" t="s">
        <v>101</v>
      </c>
      <c r="C234" s="5">
        <f t="shared" si="27"/>
        <v>1608000</v>
      </c>
      <c r="D234" s="5">
        <f t="shared" si="27"/>
        <v>1384000</v>
      </c>
      <c r="E234" s="5">
        <f t="shared" si="27"/>
        <v>874209</v>
      </c>
      <c r="F234" s="24">
        <f t="shared" si="25"/>
        <v>0.6316539017341041</v>
      </c>
    </row>
    <row r="235" spans="1:6" ht="14.25">
      <c r="A235" s="7" t="s">
        <v>102</v>
      </c>
      <c r="B235" s="4" t="s">
        <v>103</v>
      </c>
      <c r="C235" s="5">
        <f t="shared" si="27"/>
        <v>1608000</v>
      </c>
      <c r="D235" s="5">
        <f t="shared" si="27"/>
        <v>1384000</v>
      </c>
      <c r="E235" s="5">
        <f t="shared" si="27"/>
        <v>874209</v>
      </c>
      <c r="F235" s="24">
        <f t="shared" si="25"/>
        <v>0.6316539017341041</v>
      </c>
    </row>
    <row r="236" spans="1:6" ht="14.25">
      <c r="A236" s="7" t="s">
        <v>110</v>
      </c>
      <c r="B236" s="4" t="s">
        <v>111</v>
      </c>
      <c r="C236" s="5">
        <v>1608000</v>
      </c>
      <c r="D236" s="5">
        <v>1384000</v>
      </c>
      <c r="E236" s="5">
        <f>865225+8984</f>
        <v>874209</v>
      </c>
      <c r="F236" s="24">
        <f t="shared" si="25"/>
        <v>0.6316539017341041</v>
      </c>
    </row>
    <row r="237" spans="1:6" s="10" customFormat="1" ht="12.75">
      <c r="A237" s="13" t="s">
        <v>353</v>
      </c>
      <c r="B237" s="14" t="s">
        <v>354</v>
      </c>
      <c r="C237" s="15">
        <f>C179-C207</f>
        <v>-12000</v>
      </c>
      <c r="D237" s="15">
        <f>D179-D207</f>
        <v>-12000</v>
      </c>
      <c r="E237" s="15">
        <f>E179-E207</f>
        <v>6352936</v>
      </c>
      <c r="F237" s="24">
        <f t="shared" si="25"/>
        <v>-529.4113333333333</v>
      </c>
    </row>
    <row r="238" spans="1:6" s="10" customFormat="1" ht="12.75">
      <c r="A238" s="13" t="s">
        <v>355</v>
      </c>
      <c r="B238" s="14" t="s">
        <v>356</v>
      </c>
      <c r="C238" s="15">
        <f>C115-C151</f>
        <v>0</v>
      </c>
      <c r="D238" s="15">
        <f>D115-D151</f>
        <v>0</v>
      </c>
      <c r="E238" s="15">
        <f>E115-E151</f>
        <v>25418843</v>
      </c>
      <c r="F238" s="24"/>
    </row>
    <row r="239" spans="1:6" s="10" customFormat="1" ht="12.75">
      <c r="A239" s="13" t="s">
        <v>357</v>
      </c>
      <c r="B239" s="14" t="s">
        <v>358</v>
      </c>
      <c r="C239" s="15">
        <f>C8-C63</f>
        <v>-12000</v>
      </c>
      <c r="D239" s="15">
        <f>D8-D63</f>
        <v>-12000</v>
      </c>
      <c r="E239" s="15">
        <f>E8-E63</f>
        <v>31771779</v>
      </c>
      <c r="F239" s="24">
        <f t="shared" si="25"/>
        <v>-2647.64825</v>
      </c>
    </row>
  </sheetData>
  <sheetProtection/>
  <autoFilter ref="C7:F239"/>
  <mergeCells count="1">
    <mergeCell ref="A4:F4"/>
  </mergeCells>
  <printOptions horizontalCentered="1"/>
  <pageMargins left="0.7086614173228347" right="0.5118110236220472" top="0.5511811023622047" bottom="0.5511811023622047" header="0.31496062992125984" footer="0.31496062992125984"/>
  <pageSetup horizontalDpi="600" verticalDpi="600" orientation="landscape" paperSize="9" r:id="rId1"/>
  <headerFooter>
    <oddFooter>&amp;L&amp;A&amp;CPagina &amp;P</oddFooter>
  </headerFooter>
</worksheet>
</file>

<file path=xl/worksheets/sheet4.xml><?xml version="1.0" encoding="utf-8"?>
<worksheet xmlns="http://schemas.openxmlformats.org/spreadsheetml/2006/main" xmlns:r="http://schemas.openxmlformats.org/officeDocument/2006/relationships">
  <dimension ref="A1:H42"/>
  <sheetViews>
    <sheetView tabSelected="1" zoomScalePageLayoutView="0" workbookViewId="0" topLeftCell="A1">
      <selection activeCell="I6" sqref="I6"/>
    </sheetView>
  </sheetViews>
  <sheetFormatPr defaultColWidth="9.140625" defaultRowHeight="15"/>
  <cols>
    <col min="1" max="1" width="62.140625" style="8" customWidth="1"/>
    <col min="2" max="2" width="10.7109375" style="0" bestFit="1" customWidth="1"/>
    <col min="3" max="3" width="11.7109375" style="0" bestFit="1" customWidth="1"/>
    <col min="4" max="4" width="16.140625" style="0" customWidth="1"/>
    <col min="5" max="5" width="12.28125" style="0" customWidth="1"/>
    <col min="6" max="6" width="12.8515625" style="0" customWidth="1"/>
    <col min="7" max="8" width="11.140625" style="0" bestFit="1" customWidth="1"/>
  </cols>
  <sheetData>
    <row r="1" spans="1:6" s="10" customFormat="1" ht="12.75">
      <c r="A1" s="16" t="s">
        <v>365</v>
      </c>
      <c r="F1" s="25" t="s">
        <v>436</v>
      </c>
    </row>
    <row r="2" s="10" customFormat="1" ht="12.75">
      <c r="A2" s="16" t="s">
        <v>366</v>
      </c>
    </row>
    <row r="3" s="10" customFormat="1" ht="12.75">
      <c r="A3" s="16" t="s">
        <v>367</v>
      </c>
    </row>
    <row r="4" spans="1:6" ht="32.25" customHeight="1">
      <c r="A4" s="29" t="s">
        <v>457</v>
      </c>
      <c r="B4" s="29"/>
      <c r="C4" s="29"/>
      <c r="D4" s="29"/>
      <c r="E4" s="29"/>
      <c r="F4" s="29"/>
    </row>
    <row r="5" spans="1:4" ht="14.25">
      <c r="A5" s="6"/>
      <c r="B5" s="1"/>
      <c r="C5" s="1"/>
      <c r="D5" s="1"/>
    </row>
    <row r="6" spans="1:6" ht="39">
      <c r="A6" s="2" t="s">
        <v>0</v>
      </c>
      <c r="B6" s="2" t="s">
        <v>1</v>
      </c>
      <c r="C6" s="3" t="s">
        <v>453</v>
      </c>
      <c r="D6" s="3" t="s">
        <v>455</v>
      </c>
      <c r="E6" s="3" t="s">
        <v>456</v>
      </c>
      <c r="F6" s="3" t="s">
        <v>443</v>
      </c>
    </row>
    <row r="7" spans="1:6" ht="14.25">
      <c r="A7" s="18"/>
      <c r="B7" s="19"/>
      <c r="C7" s="20">
        <v>1</v>
      </c>
      <c r="D7" s="20">
        <v>2</v>
      </c>
      <c r="E7" s="20">
        <v>3</v>
      </c>
      <c r="F7" s="20">
        <v>4</v>
      </c>
    </row>
    <row r="8" spans="1:7" ht="27">
      <c r="A8" s="7" t="s">
        <v>140</v>
      </c>
      <c r="B8" s="4" t="s">
        <v>141</v>
      </c>
      <c r="C8" s="5">
        <f>C9+C13</f>
        <v>685000</v>
      </c>
      <c r="D8" s="5">
        <f>D9+D13</f>
        <v>685000</v>
      </c>
      <c r="E8" s="5">
        <f>E9+E13</f>
        <v>713613</v>
      </c>
      <c r="F8" s="24">
        <f>E8/D8</f>
        <v>1.0417708029197081</v>
      </c>
      <c r="G8" s="9"/>
    </row>
    <row r="9" spans="1:8" ht="14.25">
      <c r="A9" s="7" t="s">
        <v>46</v>
      </c>
      <c r="B9" s="4" t="s">
        <v>47</v>
      </c>
      <c r="C9" s="5">
        <f aca="true" t="shared" si="0" ref="C9:E11">C10</f>
        <v>103000</v>
      </c>
      <c r="D9" s="5">
        <f t="shared" si="0"/>
        <v>103000</v>
      </c>
      <c r="E9" s="5">
        <f t="shared" si="0"/>
        <v>107042</v>
      </c>
      <c r="F9" s="24">
        <f aca="true" t="shared" si="1" ref="F9:F42">E9/D9</f>
        <v>1.039242718446602</v>
      </c>
      <c r="G9" s="9"/>
      <c r="H9" s="9"/>
    </row>
    <row r="10" spans="1:6" ht="27">
      <c r="A10" s="7" t="s">
        <v>195</v>
      </c>
      <c r="B10" s="4" t="s">
        <v>49</v>
      </c>
      <c r="C10" s="5">
        <f t="shared" si="0"/>
        <v>103000</v>
      </c>
      <c r="D10" s="5">
        <f t="shared" si="0"/>
        <v>103000</v>
      </c>
      <c r="E10" s="5">
        <f t="shared" si="0"/>
        <v>107042</v>
      </c>
      <c r="F10" s="24">
        <f t="shared" si="1"/>
        <v>1.039242718446602</v>
      </c>
    </row>
    <row r="11" spans="1:6" ht="53.25">
      <c r="A11" s="7" t="s">
        <v>347</v>
      </c>
      <c r="B11" s="21">
        <v>4208</v>
      </c>
      <c r="C11" s="5">
        <f>C12</f>
        <v>103000</v>
      </c>
      <c r="D11" s="5">
        <f t="shared" si="0"/>
        <v>103000</v>
      </c>
      <c r="E11" s="5">
        <f t="shared" si="0"/>
        <v>107042</v>
      </c>
      <c r="F11" s="24">
        <f t="shared" si="1"/>
        <v>1.039242718446602</v>
      </c>
    </row>
    <row r="12" spans="1:6" ht="27">
      <c r="A12" s="7" t="s">
        <v>440</v>
      </c>
      <c r="B12" s="21">
        <v>420875</v>
      </c>
      <c r="C12" s="5">
        <f>C28</f>
        <v>103000</v>
      </c>
      <c r="D12" s="5">
        <f>D28</f>
        <v>103000</v>
      </c>
      <c r="E12" s="5">
        <f>E28</f>
        <v>107042</v>
      </c>
      <c r="F12" s="24">
        <f t="shared" si="1"/>
        <v>1.039242718446602</v>
      </c>
    </row>
    <row r="13" spans="1:6" ht="39.75">
      <c r="A13" s="7" t="s">
        <v>210</v>
      </c>
      <c r="B13" s="21">
        <v>4808</v>
      </c>
      <c r="C13" s="5">
        <f aca="true" t="shared" si="2" ref="C13:E14">C14</f>
        <v>582000</v>
      </c>
      <c r="D13" s="5">
        <f t="shared" si="2"/>
        <v>582000</v>
      </c>
      <c r="E13" s="5">
        <f t="shared" si="2"/>
        <v>606571</v>
      </c>
      <c r="F13" s="24">
        <f t="shared" si="1"/>
        <v>1.0422182130584192</v>
      </c>
    </row>
    <row r="14" spans="1:6" ht="27">
      <c r="A14" s="7" t="s">
        <v>441</v>
      </c>
      <c r="B14" s="21">
        <v>4800831</v>
      </c>
      <c r="C14" s="5">
        <f t="shared" si="2"/>
        <v>582000</v>
      </c>
      <c r="D14" s="5">
        <f t="shared" si="2"/>
        <v>582000</v>
      </c>
      <c r="E14" s="5">
        <f t="shared" si="2"/>
        <v>606571</v>
      </c>
      <c r="F14" s="24">
        <f t="shared" si="1"/>
        <v>1.0422182130584192</v>
      </c>
    </row>
    <row r="15" spans="1:6" ht="14.25">
      <c r="A15" s="7" t="s">
        <v>442</v>
      </c>
      <c r="B15" s="21">
        <v>480083103</v>
      </c>
      <c r="C15" s="5">
        <f>C31</f>
        <v>582000</v>
      </c>
      <c r="D15" s="5">
        <f>D31</f>
        <v>582000</v>
      </c>
      <c r="E15" s="5">
        <f>E31</f>
        <v>606571</v>
      </c>
      <c r="F15" s="24">
        <f t="shared" si="1"/>
        <v>1.0422182130584192</v>
      </c>
    </row>
    <row r="16" spans="1:6" ht="27">
      <c r="A16" s="7" t="s">
        <v>219</v>
      </c>
      <c r="B16" s="4" t="s">
        <v>220</v>
      </c>
      <c r="C16" s="5">
        <f aca="true" t="shared" si="3" ref="C16:E20">C17</f>
        <v>685000</v>
      </c>
      <c r="D16" s="5">
        <f t="shared" si="3"/>
        <v>685000</v>
      </c>
      <c r="E16" s="5">
        <f t="shared" si="3"/>
        <v>242720</v>
      </c>
      <c r="F16" s="24">
        <f t="shared" si="1"/>
        <v>0.3543357664233577</v>
      </c>
    </row>
    <row r="17" spans="1:6" ht="27">
      <c r="A17" s="7" t="s">
        <v>350</v>
      </c>
      <c r="B17" s="4" t="s">
        <v>314</v>
      </c>
      <c r="C17" s="5">
        <f t="shared" si="3"/>
        <v>685000</v>
      </c>
      <c r="D17" s="5">
        <f t="shared" si="3"/>
        <v>685000</v>
      </c>
      <c r="E17" s="5">
        <f t="shared" si="3"/>
        <v>242720</v>
      </c>
      <c r="F17" s="24">
        <f t="shared" si="1"/>
        <v>0.3543357664233577</v>
      </c>
    </row>
    <row r="18" spans="1:6" ht="39.75">
      <c r="A18" s="7" t="s">
        <v>345</v>
      </c>
      <c r="B18" s="4" t="s">
        <v>322</v>
      </c>
      <c r="C18" s="5">
        <f t="shared" si="3"/>
        <v>685000</v>
      </c>
      <c r="D18" s="5">
        <f t="shared" si="3"/>
        <v>685000</v>
      </c>
      <c r="E18" s="5">
        <f t="shared" si="3"/>
        <v>242720</v>
      </c>
      <c r="F18" s="24">
        <f t="shared" si="1"/>
        <v>0.3543357664233577</v>
      </c>
    </row>
    <row r="19" spans="1:6" ht="14.25">
      <c r="A19" s="7" t="s">
        <v>274</v>
      </c>
      <c r="B19" s="4" t="s">
        <v>89</v>
      </c>
      <c r="C19" s="5">
        <f t="shared" si="3"/>
        <v>685000</v>
      </c>
      <c r="D19" s="5">
        <f t="shared" si="3"/>
        <v>685000</v>
      </c>
      <c r="E19" s="5">
        <f t="shared" si="3"/>
        <v>242720</v>
      </c>
      <c r="F19" s="24">
        <f t="shared" si="1"/>
        <v>0.3543357664233577</v>
      </c>
    </row>
    <row r="20" spans="1:6" ht="39.75">
      <c r="A20" s="7" t="s">
        <v>90</v>
      </c>
      <c r="B20" s="4" t="s">
        <v>91</v>
      </c>
      <c r="C20" s="5">
        <f t="shared" si="3"/>
        <v>685000</v>
      </c>
      <c r="D20" s="5">
        <f t="shared" si="3"/>
        <v>685000</v>
      </c>
      <c r="E20" s="5">
        <f t="shared" si="3"/>
        <v>242720</v>
      </c>
      <c r="F20" s="24">
        <f t="shared" si="1"/>
        <v>0.3543357664233577</v>
      </c>
    </row>
    <row r="21" spans="1:6" ht="27">
      <c r="A21" s="7" t="s">
        <v>441</v>
      </c>
      <c r="B21" s="21">
        <v>580831</v>
      </c>
      <c r="C21" s="5">
        <f>C22+C23</f>
        <v>685000</v>
      </c>
      <c r="D21" s="5">
        <f>D22+D23</f>
        <v>685000</v>
      </c>
      <c r="E21" s="5">
        <f>E22+E23</f>
        <v>242720</v>
      </c>
      <c r="F21" s="24">
        <f t="shared" si="1"/>
        <v>0.3543357664233577</v>
      </c>
    </row>
    <row r="22" spans="1:6" ht="14.25">
      <c r="A22" s="7" t="s">
        <v>94</v>
      </c>
      <c r="B22" s="21">
        <v>58083101</v>
      </c>
      <c r="C22" s="5">
        <f aca="true" t="shared" si="4" ref="C22:E23">C38</f>
        <v>103000</v>
      </c>
      <c r="D22" s="5">
        <f t="shared" si="4"/>
        <v>103000</v>
      </c>
      <c r="E22" s="5">
        <f t="shared" si="4"/>
        <v>36408</v>
      </c>
      <c r="F22" s="24">
        <f t="shared" si="1"/>
        <v>0.3534757281553398</v>
      </c>
    </row>
    <row r="23" spans="1:6" ht="14.25">
      <c r="A23" s="7" t="s">
        <v>96</v>
      </c>
      <c r="B23" s="21">
        <v>58083102</v>
      </c>
      <c r="C23" s="5">
        <f t="shared" si="4"/>
        <v>582000</v>
      </c>
      <c r="D23" s="5">
        <f t="shared" si="4"/>
        <v>582000</v>
      </c>
      <c r="E23" s="5">
        <f t="shared" si="4"/>
        <v>206312</v>
      </c>
      <c r="F23" s="24">
        <f t="shared" si="1"/>
        <v>0.35448797250859104</v>
      </c>
    </row>
    <row r="24" spans="1:6" ht="27">
      <c r="A24" s="7" t="s">
        <v>346</v>
      </c>
      <c r="B24" s="4" t="s">
        <v>141</v>
      </c>
      <c r="C24" s="5">
        <f>C25+C29</f>
        <v>685000</v>
      </c>
      <c r="D24" s="5">
        <f>D25+D29</f>
        <v>685000</v>
      </c>
      <c r="E24" s="5">
        <f>E25+E29</f>
        <v>713613</v>
      </c>
      <c r="F24" s="24">
        <f t="shared" si="1"/>
        <v>1.0417708029197081</v>
      </c>
    </row>
    <row r="25" spans="1:6" ht="14.25">
      <c r="A25" s="7" t="s">
        <v>46</v>
      </c>
      <c r="B25" s="4" t="s">
        <v>47</v>
      </c>
      <c r="C25" s="5">
        <f aca="true" t="shared" si="5" ref="C25:E27">C26</f>
        <v>103000</v>
      </c>
      <c r="D25" s="5">
        <f t="shared" si="5"/>
        <v>103000</v>
      </c>
      <c r="E25" s="5">
        <f t="shared" si="5"/>
        <v>107042</v>
      </c>
      <c r="F25" s="24">
        <f t="shared" si="1"/>
        <v>1.039242718446602</v>
      </c>
    </row>
    <row r="26" spans="1:6" ht="27">
      <c r="A26" s="7" t="s">
        <v>195</v>
      </c>
      <c r="B26" s="4" t="s">
        <v>49</v>
      </c>
      <c r="C26" s="5">
        <f t="shared" si="5"/>
        <v>103000</v>
      </c>
      <c r="D26" s="5">
        <f t="shared" si="5"/>
        <v>103000</v>
      </c>
      <c r="E26" s="5">
        <f t="shared" si="5"/>
        <v>107042</v>
      </c>
      <c r="F26" s="24">
        <f t="shared" si="1"/>
        <v>1.039242718446602</v>
      </c>
    </row>
    <row r="27" spans="1:6" ht="53.25">
      <c r="A27" s="7" t="s">
        <v>347</v>
      </c>
      <c r="B27" s="21">
        <v>4208</v>
      </c>
      <c r="C27" s="5">
        <f>C28</f>
        <v>103000</v>
      </c>
      <c r="D27" s="5">
        <f t="shared" si="5"/>
        <v>103000</v>
      </c>
      <c r="E27" s="5">
        <f t="shared" si="5"/>
        <v>107042</v>
      </c>
      <c r="F27" s="24">
        <f t="shared" si="1"/>
        <v>1.039242718446602</v>
      </c>
    </row>
    <row r="28" spans="1:6" ht="27">
      <c r="A28" s="7" t="s">
        <v>440</v>
      </c>
      <c r="B28" s="21">
        <v>420875</v>
      </c>
      <c r="C28" s="5">
        <v>103000</v>
      </c>
      <c r="D28" s="5">
        <v>103000</v>
      </c>
      <c r="E28" s="5">
        <v>107042</v>
      </c>
      <c r="F28" s="24">
        <f t="shared" si="1"/>
        <v>1.039242718446602</v>
      </c>
    </row>
    <row r="29" spans="1:6" ht="39.75">
      <c r="A29" s="7" t="s">
        <v>210</v>
      </c>
      <c r="B29" s="21">
        <v>4808</v>
      </c>
      <c r="C29" s="5">
        <f aca="true" t="shared" si="6" ref="C29:E30">C30</f>
        <v>582000</v>
      </c>
      <c r="D29" s="5">
        <f t="shared" si="6"/>
        <v>582000</v>
      </c>
      <c r="E29" s="5">
        <f t="shared" si="6"/>
        <v>606571</v>
      </c>
      <c r="F29" s="24">
        <f t="shared" si="1"/>
        <v>1.0422182130584192</v>
      </c>
    </row>
    <row r="30" spans="1:6" ht="27">
      <c r="A30" s="7" t="s">
        <v>441</v>
      </c>
      <c r="B30" s="21">
        <v>4800831</v>
      </c>
      <c r="C30" s="5">
        <f t="shared" si="6"/>
        <v>582000</v>
      </c>
      <c r="D30" s="5">
        <f t="shared" si="6"/>
        <v>582000</v>
      </c>
      <c r="E30" s="5">
        <f t="shared" si="6"/>
        <v>606571</v>
      </c>
      <c r="F30" s="24">
        <f t="shared" si="1"/>
        <v>1.0422182130584192</v>
      </c>
    </row>
    <row r="31" spans="1:6" ht="14.25">
      <c r="A31" s="7" t="s">
        <v>442</v>
      </c>
      <c r="B31" s="21">
        <v>480083103</v>
      </c>
      <c r="C31" s="5">
        <v>582000</v>
      </c>
      <c r="D31" s="5">
        <v>582000</v>
      </c>
      <c r="E31" s="5">
        <v>606571</v>
      </c>
      <c r="F31" s="24">
        <f t="shared" si="1"/>
        <v>1.0422182130584192</v>
      </c>
    </row>
    <row r="32" spans="1:6" ht="27">
      <c r="A32" s="7" t="s">
        <v>348</v>
      </c>
      <c r="B32" s="4" t="s">
        <v>220</v>
      </c>
      <c r="C32" s="5">
        <f aca="true" t="shared" si="7" ref="C32:E36">C33</f>
        <v>685000</v>
      </c>
      <c r="D32" s="5">
        <f t="shared" si="7"/>
        <v>685000</v>
      </c>
      <c r="E32" s="5">
        <f t="shared" si="7"/>
        <v>242720</v>
      </c>
      <c r="F32" s="24">
        <f t="shared" si="1"/>
        <v>0.3543357664233577</v>
      </c>
    </row>
    <row r="33" spans="1:6" ht="27">
      <c r="A33" s="7" t="s">
        <v>350</v>
      </c>
      <c r="B33" s="4" t="s">
        <v>314</v>
      </c>
      <c r="C33" s="5">
        <f t="shared" si="7"/>
        <v>685000</v>
      </c>
      <c r="D33" s="5">
        <f t="shared" si="7"/>
        <v>685000</v>
      </c>
      <c r="E33" s="5">
        <f t="shared" si="7"/>
        <v>242720</v>
      </c>
      <c r="F33" s="24">
        <f t="shared" si="1"/>
        <v>0.3543357664233577</v>
      </c>
    </row>
    <row r="34" spans="1:6" ht="39.75">
      <c r="A34" s="7" t="s">
        <v>345</v>
      </c>
      <c r="B34" s="4" t="s">
        <v>322</v>
      </c>
      <c r="C34" s="5">
        <f t="shared" si="7"/>
        <v>685000</v>
      </c>
      <c r="D34" s="5">
        <f t="shared" si="7"/>
        <v>685000</v>
      </c>
      <c r="E34" s="5">
        <f t="shared" si="7"/>
        <v>242720</v>
      </c>
      <c r="F34" s="24">
        <f t="shared" si="1"/>
        <v>0.3543357664233577</v>
      </c>
    </row>
    <row r="35" spans="1:6" ht="14.25">
      <c r="A35" s="7" t="s">
        <v>274</v>
      </c>
      <c r="B35" s="4" t="s">
        <v>89</v>
      </c>
      <c r="C35" s="5">
        <f t="shared" si="7"/>
        <v>685000</v>
      </c>
      <c r="D35" s="5">
        <f t="shared" si="7"/>
        <v>685000</v>
      </c>
      <c r="E35" s="5">
        <f t="shared" si="7"/>
        <v>242720</v>
      </c>
      <c r="F35" s="24">
        <f t="shared" si="1"/>
        <v>0.3543357664233577</v>
      </c>
    </row>
    <row r="36" spans="1:6" ht="39.75">
      <c r="A36" s="7" t="s">
        <v>90</v>
      </c>
      <c r="B36" s="4" t="s">
        <v>91</v>
      </c>
      <c r="C36" s="5">
        <f t="shared" si="7"/>
        <v>685000</v>
      </c>
      <c r="D36" s="5">
        <f t="shared" si="7"/>
        <v>685000</v>
      </c>
      <c r="E36" s="5">
        <f t="shared" si="7"/>
        <v>242720</v>
      </c>
      <c r="F36" s="24">
        <f t="shared" si="1"/>
        <v>0.3543357664233577</v>
      </c>
    </row>
    <row r="37" spans="1:6" ht="27">
      <c r="A37" s="7" t="s">
        <v>441</v>
      </c>
      <c r="B37" s="21">
        <v>580831</v>
      </c>
      <c r="C37" s="5">
        <f>C38+C39</f>
        <v>685000</v>
      </c>
      <c r="D37" s="5">
        <f>D38+D39</f>
        <v>685000</v>
      </c>
      <c r="E37" s="5">
        <f>E38+E39</f>
        <v>242720</v>
      </c>
      <c r="F37" s="24">
        <f t="shared" si="1"/>
        <v>0.3543357664233577</v>
      </c>
    </row>
    <row r="38" spans="1:6" ht="14.25">
      <c r="A38" s="7" t="s">
        <v>94</v>
      </c>
      <c r="B38" s="21">
        <v>58083101</v>
      </c>
      <c r="C38" s="5">
        <v>103000</v>
      </c>
      <c r="D38" s="5">
        <v>103000</v>
      </c>
      <c r="E38" s="5">
        <v>36408</v>
      </c>
      <c r="F38" s="24">
        <f t="shared" si="1"/>
        <v>0.3534757281553398</v>
      </c>
    </row>
    <row r="39" spans="1:6" ht="14.25">
      <c r="A39" s="7" t="s">
        <v>96</v>
      </c>
      <c r="B39" s="21">
        <v>58083102</v>
      </c>
      <c r="C39" s="5">
        <v>582000</v>
      </c>
      <c r="D39" s="5">
        <v>582000</v>
      </c>
      <c r="E39" s="5">
        <v>206312</v>
      </c>
      <c r="F39" s="24">
        <f t="shared" si="1"/>
        <v>0.35448797250859104</v>
      </c>
    </row>
    <row r="40" spans="1:6" ht="14.25">
      <c r="A40" s="13" t="s">
        <v>353</v>
      </c>
      <c r="B40" s="14" t="s">
        <v>354</v>
      </c>
      <c r="C40" s="27">
        <f>C24-C32</f>
        <v>0</v>
      </c>
      <c r="D40" s="27">
        <f>D24-D32</f>
        <v>0</v>
      </c>
      <c r="E40" s="27">
        <f>E24-E32</f>
        <v>470893</v>
      </c>
      <c r="F40" s="24"/>
    </row>
    <row r="41" spans="1:6" ht="14.25">
      <c r="A41" s="13" t="s">
        <v>355</v>
      </c>
      <c r="B41" s="14" t="s">
        <v>356</v>
      </c>
      <c r="C41" s="27">
        <v>0</v>
      </c>
      <c r="D41" s="27">
        <v>0</v>
      </c>
      <c r="E41" s="27">
        <v>0</v>
      </c>
      <c r="F41" s="24"/>
    </row>
    <row r="42" spans="1:6" ht="14.25">
      <c r="A42" s="13" t="s">
        <v>357</v>
      </c>
      <c r="B42" s="14" t="s">
        <v>358</v>
      </c>
      <c r="C42" s="27">
        <f>C8-C16</f>
        <v>0</v>
      </c>
      <c r="D42" s="27">
        <f>D8-D16</f>
        <v>0</v>
      </c>
      <c r="E42" s="27">
        <f>E8-E16</f>
        <v>470893</v>
      </c>
      <c r="F42" s="24"/>
    </row>
  </sheetData>
  <sheetProtection/>
  <autoFilter ref="C7:F42"/>
  <mergeCells count="1">
    <mergeCell ref="A4:F4"/>
  </mergeCells>
  <printOptions horizontalCentered="1"/>
  <pageMargins left="0.7086614173228347" right="0.5118110236220472" top="0.5511811023622047" bottom="0.5511811023622047" header="0.31496062992125984" footer="0.31496062992125984"/>
  <pageSetup horizontalDpi="600" verticalDpi="600" orientation="landscape" paperSize="9" r:id="rId1"/>
  <headerFooter>
    <oddFooter>&amp;L&amp;A&amp;CPagina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Gabi</dc:creator>
  <cp:keywords/>
  <dc:description/>
  <cp:lastModifiedBy>Vaida Gabriela</cp:lastModifiedBy>
  <cp:lastPrinted>2021-10-11T11:59:53Z</cp:lastPrinted>
  <dcterms:created xsi:type="dcterms:W3CDTF">2019-04-12T06:27:48Z</dcterms:created>
  <dcterms:modified xsi:type="dcterms:W3CDTF">2021-10-11T12:00:00Z</dcterms:modified>
  <cp:category/>
  <cp:version/>
  <cp:contentType/>
  <cp:contentStatus/>
</cp:coreProperties>
</file>