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3830" windowHeight="9165"/>
  </bookViews>
  <sheets>
    <sheet name="5 valori" sheetId="1" r:id="rId1"/>
    <sheet name="Sheet1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21" i="1"/>
  <c r="C21" i="1"/>
  <c r="C20" i="1"/>
  <c r="C19" i="1"/>
  <c r="C18" i="1"/>
  <c r="C17" i="1"/>
  <c r="B9" i="1" l="1"/>
  <c r="T1" i="1" s="1"/>
  <c r="A9" i="1"/>
  <c r="L47" i="4"/>
  <c r="C47" i="4"/>
  <c r="AC46" i="4"/>
  <c r="AA46" i="4"/>
  <c r="L46" i="4"/>
  <c r="C46" i="4"/>
  <c r="AC45" i="4"/>
  <c r="AA45" i="4"/>
  <c r="L45" i="4"/>
  <c r="C45" i="4"/>
  <c r="AC44" i="4"/>
  <c r="AA44" i="4"/>
  <c r="L44" i="4"/>
  <c r="C44" i="4"/>
  <c r="AC43" i="4"/>
  <c r="AA43" i="4"/>
  <c r="L43" i="4"/>
  <c r="C43" i="4"/>
  <c r="AC42" i="4"/>
  <c r="AA42" i="4"/>
  <c r="L42" i="4"/>
  <c r="C42" i="4"/>
  <c r="AC41" i="4"/>
  <c r="AA41" i="4"/>
  <c r="L41" i="4"/>
  <c r="C41" i="4"/>
  <c r="AC40" i="4"/>
  <c r="AA40" i="4"/>
  <c r="L40" i="4"/>
  <c r="C40" i="4"/>
  <c r="AC39" i="4"/>
  <c r="AA39" i="4"/>
  <c r="L39" i="4"/>
  <c r="C39" i="4"/>
  <c r="AC38" i="4"/>
  <c r="AA38" i="4"/>
  <c r="L38" i="4"/>
  <c r="C38" i="4"/>
  <c r="AC37" i="4"/>
  <c r="AA37" i="4"/>
  <c r="L37" i="4"/>
  <c r="C37" i="4"/>
  <c r="AC36" i="4"/>
  <c r="AA36" i="4"/>
  <c r="L36" i="4"/>
  <c r="C36" i="4"/>
  <c r="AC35" i="4"/>
  <c r="AA35" i="4"/>
  <c r="L35" i="4"/>
  <c r="C35" i="4"/>
  <c r="AC34" i="4"/>
  <c r="AA34" i="4"/>
  <c r="L34" i="4"/>
  <c r="C34" i="4"/>
  <c r="AC33" i="4"/>
  <c r="AA33" i="4"/>
  <c r="L33" i="4"/>
  <c r="C33" i="4"/>
  <c r="AC32" i="4"/>
  <c r="AA32" i="4"/>
  <c r="L32" i="4"/>
  <c r="C32" i="4"/>
  <c r="AC31" i="4"/>
  <c r="AA31" i="4"/>
  <c r="L31" i="4"/>
  <c r="C31" i="4"/>
  <c r="AC30" i="4"/>
  <c r="AA30" i="4"/>
  <c r="L30" i="4"/>
  <c r="C30" i="4"/>
  <c r="AC29" i="4"/>
  <c r="AA29" i="4"/>
  <c r="L29" i="4"/>
  <c r="C29" i="4"/>
  <c r="AC28" i="4"/>
  <c r="AA28" i="4"/>
  <c r="L28" i="4"/>
  <c r="C28" i="4"/>
  <c r="AC27" i="4"/>
  <c r="AA27" i="4"/>
  <c r="L27" i="4"/>
  <c r="C27" i="4"/>
  <c r="AC26" i="4"/>
  <c r="AA26" i="4"/>
  <c r="L26" i="4"/>
  <c r="C26" i="4"/>
  <c r="AC25" i="4"/>
  <c r="AA25" i="4"/>
  <c r="L25" i="4"/>
  <c r="C25" i="4"/>
  <c r="AC24" i="4"/>
  <c r="AA24" i="4"/>
  <c r="L24" i="4"/>
  <c r="C24" i="4"/>
  <c r="AC23" i="4"/>
  <c r="AA23" i="4"/>
  <c r="L23" i="4"/>
  <c r="C23" i="4"/>
  <c r="AC22" i="4"/>
  <c r="AA22" i="4"/>
  <c r="L22" i="4"/>
  <c r="C22" i="4"/>
  <c r="AC21" i="4"/>
  <c r="AA21" i="4"/>
  <c r="L21" i="4"/>
  <c r="C21" i="4"/>
  <c r="AC20" i="4"/>
  <c r="AA20" i="4"/>
  <c r="L20" i="4"/>
  <c r="C20" i="4"/>
  <c r="AC19" i="4"/>
  <c r="AA19" i="4"/>
  <c r="L19" i="4"/>
  <c r="C19" i="4"/>
  <c r="AC18" i="4"/>
  <c r="AA18" i="4"/>
  <c r="L18" i="4"/>
  <c r="C18" i="4"/>
  <c r="AC17" i="4"/>
  <c r="AA17" i="4"/>
  <c r="L17" i="4"/>
  <c r="C17" i="4"/>
  <c r="AC16" i="4"/>
  <c r="AA16" i="4"/>
  <c r="L16" i="4"/>
  <c r="C16" i="4"/>
  <c r="AC15" i="4"/>
  <c r="AA15" i="4"/>
  <c r="P15" i="4"/>
  <c r="L15" i="4"/>
  <c r="C15" i="4"/>
  <c r="AC14" i="4"/>
  <c r="AA14" i="4"/>
  <c r="L14" i="4"/>
  <c r="C14" i="4"/>
  <c r="AC13" i="4"/>
  <c r="AA13" i="4"/>
  <c r="L13" i="4"/>
  <c r="C13" i="4"/>
  <c r="AC12" i="4"/>
  <c r="AA12" i="4"/>
  <c r="L12" i="4"/>
  <c r="L9" i="4" s="1"/>
  <c r="T2" i="4" s="1"/>
  <c r="Q16" i="4" s="1"/>
  <c r="C12" i="4"/>
  <c r="B9" i="4"/>
  <c r="T1" i="4" s="1"/>
  <c r="A9" i="4"/>
  <c r="P2" i="4" s="1"/>
  <c r="Q1" i="4"/>
  <c r="Q8" i="4" s="1"/>
  <c r="P1" i="4"/>
  <c r="P22" i="4" s="1"/>
  <c r="M1" i="4"/>
  <c r="M4" i="4" s="1"/>
  <c r="AC13" i="1"/>
  <c r="AC14" i="1"/>
  <c r="AC15" i="1"/>
  <c r="AC16" i="1"/>
  <c r="AC12" i="1"/>
  <c r="L13" i="1"/>
  <c r="L14" i="1"/>
  <c r="L15" i="1"/>
  <c r="L16" i="1"/>
  <c r="L12" i="1"/>
  <c r="P1" i="1"/>
  <c r="P29" i="1" s="1"/>
  <c r="P2" i="1"/>
  <c r="P30" i="1" s="1"/>
  <c r="C13" i="1"/>
  <c r="C14" i="1"/>
  <c r="C15" i="1"/>
  <c r="C16" i="1"/>
  <c r="C12" i="1"/>
  <c r="C9" i="1" l="1"/>
  <c r="C9" i="4"/>
  <c r="Q2" i="4" s="1"/>
  <c r="Q23" i="4" s="1"/>
  <c r="L9" i="1"/>
  <c r="T2" i="1" s="1"/>
  <c r="S30" i="1" s="1"/>
  <c r="Q2" i="1"/>
  <c r="Q9" i="1" s="1"/>
  <c r="Q30" i="4"/>
  <c r="D45" i="4"/>
  <c r="D37" i="4"/>
  <c r="D31" i="4"/>
  <c r="D43" i="4"/>
  <c r="D35" i="4"/>
  <c r="D29" i="4"/>
  <c r="D46" i="4"/>
  <c r="D38" i="4"/>
  <c r="D26" i="4"/>
  <c r="D20" i="4"/>
  <c r="D16" i="4"/>
  <c r="D41" i="4"/>
  <c r="D25" i="4"/>
  <c r="D21" i="4"/>
  <c r="D15" i="4"/>
  <c r="D44" i="4"/>
  <c r="D36" i="4"/>
  <c r="D24" i="4"/>
  <c r="D47" i="4"/>
  <c r="D39" i="4"/>
  <c r="D33" i="4"/>
  <c r="D27" i="4"/>
  <c r="D23" i="4"/>
  <c r="D34" i="4"/>
  <c r="D32" i="4"/>
  <c r="D19" i="4"/>
  <c r="D22" i="4"/>
  <c r="D13" i="4"/>
  <c r="D30" i="4"/>
  <c r="D18" i="4"/>
  <c r="D17" i="4"/>
  <c r="D12" i="4"/>
  <c r="D28" i="4"/>
  <c r="D14" i="4"/>
  <c r="D42" i="4"/>
  <c r="D40" i="4"/>
  <c r="R22" i="4"/>
  <c r="S29" i="4"/>
  <c r="P8" i="4"/>
  <c r="Q15" i="4"/>
  <c r="R23" i="4"/>
  <c r="P23" i="4"/>
  <c r="P30" i="4"/>
  <c r="P16" i="4"/>
  <c r="Q22" i="4"/>
  <c r="Q29" i="4"/>
  <c r="S30" i="4"/>
  <c r="P9" i="4"/>
  <c r="P29" i="4"/>
  <c r="R22" i="1"/>
  <c r="Q15" i="1"/>
  <c r="P8" i="1"/>
  <c r="S29" i="1"/>
  <c r="Q1" i="1"/>
  <c r="Q29" i="1" s="1"/>
  <c r="P22" i="1"/>
  <c r="P15" i="1"/>
  <c r="P23" i="1"/>
  <c r="Q22" i="1"/>
  <c r="P16" i="1"/>
  <c r="M4" i="1"/>
  <c r="D21" i="1" s="1"/>
  <c r="Q9" i="4" l="1"/>
  <c r="Q8" i="1"/>
  <c r="E21" i="1"/>
  <c r="F21" i="1"/>
  <c r="D19" i="1"/>
  <c r="F19" i="1" s="1"/>
  <c r="D20" i="1"/>
  <c r="D17" i="1"/>
  <c r="F17" i="1" s="1"/>
  <c r="D18" i="1"/>
  <c r="P9" i="1"/>
  <c r="R23" i="1"/>
  <c r="Q23" i="1"/>
  <c r="Q16" i="1"/>
  <c r="Q30" i="1"/>
  <c r="F27" i="4"/>
  <c r="E27" i="4"/>
  <c r="F29" i="4"/>
  <c r="E29" i="4"/>
  <c r="E40" i="4"/>
  <c r="F40" i="4"/>
  <c r="F13" i="4"/>
  <c r="E13" i="4"/>
  <c r="F39" i="4"/>
  <c r="E39" i="4"/>
  <c r="F41" i="4"/>
  <c r="E41" i="4"/>
  <c r="F43" i="4"/>
  <c r="E43" i="4"/>
  <c r="F42" i="4"/>
  <c r="E42" i="4"/>
  <c r="F22" i="4"/>
  <c r="E22" i="4"/>
  <c r="F47" i="4"/>
  <c r="E47" i="4"/>
  <c r="F16" i="4"/>
  <c r="E16" i="4"/>
  <c r="F31" i="4"/>
  <c r="E31" i="4"/>
  <c r="F21" i="4"/>
  <c r="E21" i="4"/>
  <c r="E30" i="4"/>
  <c r="F30" i="4"/>
  <c r="F33" i="4"/>
  <c r="E33" i="4"/>
  <c r="F25" i="4"/>
  <c r="E25" i="4"/>
  <c r="F35" i="4"/>
  <c r="E35" i="4"/>
  <c r="F19" i="4"/>
  <c r="E19" i="4"/>
  <c r="F24" i="4"/>
  <c r="E24" i="4"/>
  <c r="E20" i="4"/>
  <c r="F20" i="4"/>
  <c r="F37" i="4"/>
  <c r="E37" i="4"/>
  <c r="F18" i="4"/>
  <c r="E18" i="4"/>
  <c r="F14" i="4"/>
  <c r="E14" i="4"/>
  <c r="F28" i="4"/>
  <c r="E28" i="4"/>
  <c r="F32" i="4"/>
  <c r="E32" i="4"/>
  <c r="F36" i="4"/>
  <c r="E36" i="4"/>
  <c r="E26" i="4"/>
  <c r="F26" i="4"/>
  <c r="F45" i="4"/>
  <c r="E45" i="4"/>
  <c r="E12" i="4"/>
  <c r="F12" i="4"/>
  <c r="E34" i="4"/>
  <c r="F34" i="4"/>
  <c r="F44" i="4"/>
  <c r="E44" i="4"/>
  <c r="E38" i="4"/>
  <c r="F38" i="4"/>
  <c r="F17" i="4"/>
  <c r="E17" i="4"/>
  <c r="F23" i="4"/>
  <c r="E23" i="4"/>
  <c r="E15" i="4"/>
  <c r="F15" i="4"/>
  <c r="E46" i="4"/>
  <c r="F46" i="4"/>
  <c r="D14" i="1"/>
  <c r="D15" i="1"/>
  <c r="D16" i="1"/>
  <c r="D12" i="1"/>
  <c r="D13" i="1"/>
  <c r="E17" i="1" l="1"/>
  <c r="K17" i="1" s="1"/>
  <c r="E19" i="1"/>
  <c r="G19" i="1" s="1"/>
  <c r="K21" i="1"/>
  <c r="I21" i="1"/>
  <c r="G21" i="1"/>
  <c r="H21" i="1"/>
  <c r="J21" i="1"/>
  <c r="E20" i="1"/>
  <c r="F20" i="1"/>
  <c r="J19" i="1"/>
  <c r="H19" i="1"/>
  <c r="E18" i="1"/>
  <c r="F18" i="1"/>
  <c r="H17" i="1"/>
  <c r="J17" i="1"/>
  <c r="H32" i="4"/>
  <c r="N32" i="4"/>
  <c r="J32" i="4"/>
  <c r="M21" i="4"/>
  <c r="K21" i="4"/>
  <c r="I21" i="4"/>
  <c r="G21" i="4"/>
  <c r="G46" i="4"/>
  <c r="M46" i="4"/>
  <c r="K46" i="4"/>
  <c r="I46" i="4"/>
  <c r="I45" i="4"/>
  <c r="G45" i="4"/>
  <c r="M45" i="4"/>
  <c r="K45" i="4"/>
  <c r="J37" i="4"/>
  <c r="H37" i="4"/>
  <c r="N37" i="4"/>
  <c r="N35" i="4"/>
  <c r="J35" i="4"/>
  <c r="H35" i="4"/>
  <c r="H22" i="4"/>
  <c r="N22" i="4"/>
  <c r="J22" i="4"/>
  <c r="G38" i="4"/>
  <c r="M38" i="4"/>
  <c r="K38" i="4"/>
  <c r="I38" i="4"/>
  <c r="H28" i="4"/>
  <c r="N28" i="4"/>
  <c r="J28" i="4"/>
  <c r="M25" i="4"/>
  <c r="K25" i="4"/>
  <c r="I25" i="4"/>
  <c r="G25" i="4"/>
  <c r="K42" i="4"/>
  <c r="I42" i="4"/>
  <c r="G42" i="4"/>
  <c r="M42" i="4"/>
  <c r="I13" i="4"/>
  <c r="G13" i="4"/>
  <c r="M13" i="4"/>
  <c r="K13" i="4"/>
  <c r="M15" i="4"/>
  <c r="K15" i="4"/>
  <c r="I15" i="4"/>
  <c r="G15" i="4"/>
  <c r="I44" i="4"/>
  <c r="G44" i="4"/>
  <c r="M44" i="4"/>
  <c r="K44" i="4"/>
  <c r="J26" i="4"/>
  <c r="N26" i="4"/>
  <c r="H26" i="4"/>
  <c r="I14" i="4"/>
  <c r="G14" i="4"/>
  <c r="K14" i="4"/>
  <c r="M14" i="4"/>
  <c r="M20" i="4"/>
  <c r="K20" i="4"/>
  <c r="I20" i="4"/>
  <c r="G20" i="4"/>
  <c r="H25" i="4"/>
  <c r="N25" i="4"/>
  <c r="J25" i="4"/>
  <c r="J31" i="4"/>
  <c r="H31" i="4"/>
  <c r="N31" i="4"/>
  <c r="H42" i="4"/>
  <c r="N42" i="4"/>
  <c r="J42" i="4"/>
  <c r="H13" i="4"/>
  <c r="N13" i="4"/>
  <c r="J13" i="4"/>
  <c r="G23" i="4"/>
  <c r="M23" i="4"/>
  <c r="K23" i="4"/>
  <c r="I23" i="4"/>
  <c r="N44" i="4"/>
  <c r="J44" i="4"/>
  <c r="H44" i="4"/>
  <c r="G26" i="4"/>
  <c r="M26" i="4"/>
  <c r="K26" i="4"/>
  <c r="I26" i="4"/>
  <c r="J14" i="4"/>
  <c r="H14" i="4"/>
  <c r="N14" i="4"/>
  <c r="I24" i="4"/>
  <c r="G24" i="4"/>
  <c r="M24" i="4"/>
  <c r="K24" i="4"/>
  <c r="G33" i="4"/>
  <c r="M33" i="4"/>
  <c r="I33" i="4"/>
  <c r="K33" i="4"/>
  <c r="K16" i="4"/>
  <c r="I16" i="4"/>
  <c r="G16" i="4"/>
  <c r="M16" i="4"/>
  <c r="K43" i="4"/>
  <c r="I43" i="4"/>
  <c r="M43" i="4"/>
  <c r="G43" i="4"/>
  <c r="J40" i="4"/>
  <c r="H40" i="4"/>
  <c r="N40" i="4"/>
  <c r="K22" i="4"/>
  <c r="I22" i="4"/>
  <c r="G22" i="4"/>
  <c r="M22" i="4"/>
  <c r="J23" i="4"/>
  <c r="H23" i="4"/>
  <c r="N23" i="4"/>
  <c r="J34" i="4"/>
  <c r="H34" i="4"/>
  <c r="N34" i="4"/>
  <c r="I36" i="4"/>
  <c r="G36" i="4"/>
  <c r="M36" i="4"/>
  <c r="K36" i="4"/>
  <c r="N24" i="4"/>
  <c r="H24" i="4"/>
  <c r="J24" i="4"/>
  <c r="J33" i="4"/>
  <c r="H33" i="4"/>
  <c r="N33" i="4"/>
  <c r="J16" i="4"/>
  <c r="H16" i="4"/>
  <c r="N16" i="4"/>
  <c r="N43" i="4"/>
  <c r="J43" i="4"/>
  <c r="H43" i="4"/>
  <c r="M40" i="4"/>
  <c r="K40" i="4"/>
  <c r="I40" i="4"/>
  <c r="G40" i="4"/>
  <c r="M12" i="4"/>
  <c r="K12" i="4"/>
  <c r="G12" i="4"/>
  <c r="I12" i="4"/>
  <c r="E9" i="4"/>
  <c r="I37" i="4"/>
  <c r="G37" i="4"/>
  <c r="M37" i="4"/>
  <c r="K37" i="4"/>
  <c r="J38" i="4"/>
  <c r="N38" i="4"/>
  <c r="H38" i="4"/>
  <c r="K28" i="4"/>
  <c r="I28" i="4"/>
  <c r="G28" i="4"/>
  <c r="M28" i="4"/>
  <c r="H21" i="4"/>
  <c r="N21" i="4"/>
  <c r="J21" i="4"/>
  <c r="J39" i="4"/>
  <c r="H39" i="4"/>
  <c r="N39" i="4"/>
  <c r="J15" i="4"/>
  <c r="N15" i="4"/>
  <c r="H15" i="4"/>
  <c r="J45" i="4"/>
  <c r="H45" i="4"/>
  <c r="N45" i="4"/>
  <c r="J20" i="4"/>
  <c r="N20" i="4"/>
  <c r="H20" i="4"/>
  <c r="I31" i="4"/>
  <c r="G31" i="4"/>
  <c r="K31" i="4"/>
  <c r="M31" i="4"/>
  <c r="K17" i="4"/>
  <c r="G17" i="4"/>
  <c r="M17" i="4"/>
  <c r="I17" i="4"/>
  <c r="M34" i="4"/>
  <c r="K34" i="4"/>
  <c r="I34" i="4"/>
  <c r="G34" i="4"/>
  <c r="N36" i="4"/>
  <c r="J36" i="4"/>
  <c r="H36" i="4"/>
  <c r="I18" i="4"/>
  <c r="G18" i="4"/>
  <c r="M18" i="4"/>
  <c r="K18" i="4"/>
  <c r="I19" i="4"/>
  <c r="M19" i="4"/>
  <c r="G19" i="4"/>
  <c r="K19" i="4"/>
  <c r="J30" i="4"/>
  <c r="H30" i="4"/>
  <c r="N30" i="4"/>
  <c r="G47" i="4"/>
  <c r="M47" i="4"/>
  <c r="K47" i="4"/>
  <c r="I47" i="4"/>
  <c r="M41" i="4"/>
  <c r="K41" i="4"/>
  <c r="I41" i="4"/>
  <c r="G41" i="4"/>
  <c r="K29" i="4"/>
  <c r="I29" i="4"/>
  <c r="M29" i="4"/>
  <c r="G29" i="4"/>
  <c r="J17" i="4"/>
  <c r="H17" i="4"/>
  <c r="N17" i="4"/>
  <c r="H12" i="4"/>
  <c r="N12" i="4"/>
  <c r="J12" i="4"/>
  <c r="F9" i="4"/>
  <c r="K32" i="4"/>
  <c r="I32" i="4"/>
  <c r="G32" i="4"/>
  <c r="M32" i="4"/>
  <c r="J18" i="4"/>
  <c r="H18" i="4"/>
  <c r="N18" i="4"/>
  <c r="J19" i="4"/>
  <c r="H19" i="4"/>
  <c r="N19" i="4"/>
  <c r="M30" i="4"/>
  <c r="K30" i="4"/>
  <c r="I30" i="4"/>
  <c r="G30" i="4"/>
  <c r="J47" i="4"/>
  <c r="H47" i="4"/>
  <c r="N47" i="4"/>
  <c r="H41" i="4"/>
  <c r="N41" i="4"/>
  <c r="J41" i="4"/>
  <c r="N29" i="4"/>
  <c r="J29" i="4"/>
  <c r="H29" i="4"/>
  <c r="J46" i="4"/>
  <c r="N46" i="4"/>
  <c r="H46" i="4"/>
  <c r="K35" i="4"/>
  <c r="I35" i="4"/>
  <c r="M35" i="4"/>
  <c r="G35" i="4"/>
  <c r="G39" i="4"/>
  <c r="M39" i="4"/>
  <c r="K39" i="4"/>
  <c r="I39" i="4"/>
  <c r="G27" i="4"/>
  <c r="M27" i="4"/>
  <c r="K27" i="4"/>
  <c r="I27" i="4"/>
  <c r="J27" i="4"/>
  <c r="H27" i="4"/>
  <c r="N27" i="4"/>
  <c r="E13" i="1"/>
  <c r="F13" i="1"/>
  <c r="F12" i="1"/>
  <c r="E12" i="1"/>
  <c r="F16" i="1"/>
  <c r="E16" i="1"/>
  <c r="F15" i="1"/>
  <c r="E15" i="1"/>
  <c r="F14" i="1"/>
  <c r="E14" i="1"/>
  <c r="K19" i="1" l="1"/>
  <c r="I17" i="1"/>
  <c r="G17" i="1"/>
  <c r="I19" i="1"/>
  <c r="K20" i="1"/>
  <c r="I20" i="1"/>
  <c r="G20" i="1"/>
  <c r="H20" i="1"/>
  <c r="J20" i="1"/>
  <c r="G18" i="1"/>
  <c r="K18" i="1"/>
  <c r="I18" i="1"/>
  <c r="J18" i="1"/>
  <c r="H18" i="1"/>
  <c r="F9" i="1"/>
  <c r="E9" i="1"/>
  <c r="H9" i="4"/>
  <c r="S2" i="4" s="1"/>
  <c r="M9" i="4"/>
  <c r="T3" i="4" s="1"/>
  <c r="R24" i="4" s="1"/>
  <c r="P3" i="4"/>
  <c r="R1" i="4"/>
  <c r="P4" i="4"/>
  <c r="S1" i="4"/>
  <c r="I9" i="4"/>
  <c r="R3" i="4" s="1"/>
  <c r="J9" i="4"/>
  <c r="S4" i="4" s="1"/>
  <c r="G9" i="4"/>
  <c r="N9" i="4"/>
  <c r="T4" i="4" s="1"/>
  <c r="K9" i="4"/>
  <c r="M15" i="1"/>
  <c r="I15" i="1"/>
  <c r="G15" i="1"/>
  <c r="K15" i="1"/>
  <c r="J16" i="1"/>
  <c r="N16" i="1"/>
  <c r="H16" i="1"/>
  <c r="K13" i="1"/>
  <c r="I13" i="1"/>
  <c r="G13" i="1"/>
  <c r="M13" i="1"/>
  <c r="M14" i="1"/>
  <c r="K14" i="1"/>
  <c r="G14" i="1"/>
  <c r="I14" i="1"/>
  <c r="I16" i="1"/>
  <c r="K16" i="1"/>
  <c r="G16" i="1"/>
  <c r="M16" i="1"/>
  <c r="N13" i="1"/>
  <c r="J13" i="1"/>
  <c r="H13" i="1"/>
  <c r="H14" i="1"/>
  <c r="N14" i="1"/>
  <c r="J14" i="1"/>
  <c r="H15" i="1"/>
  <c r="N15" i="1"/>
  <c r="J15" i="1"/>
  <c r="H12" i="1"/>
  <c r="J12" i="1"/>
  <c r="N12" i="1"/>
  <c r="K12" i="1"/>
  <c r="I12" i="1"/>
  <c r="G12" i="1"/>
  <c r="M12" i="1"/>
  <c r="N9" i="1" l="1"/>
  <c r="T4" i="1" s="1"/>
  <c r="R25" i="1" s="1"/>
  <c r="M9" i="1"/>
  <c r="T3" i="1" s="1"/>
  <c r="P10" i="1" s="1"/>
  <c r="G9" i="1"/>
  <c r="Q3" i="1" s="1"/>
  <c r="K9" i="1"/>
  <c r="S3" i="1" s="1"/>
  <c r="J9" i="1"/>
  <c r="S4" i="1" s="1"/>
  <c r="S11" i="1" s="1"/>
  <c r="I9" i="1"/>
  <c r="R3" i="1" s="1"/>
  <c r="R17" i="1" s="1"/>
  <c r="H9" i="1"/>
  <c r="S2" i="1" s="1"/>
  <c r="Q4" i="4"/>
  <c r="Q25" i="4" s="1"/>
  <c r="P10" i="4"/>
  <c r="Q17" i="4"/>
  <c r="S31" i="4"/>
  <c r="R2" i="4"/>
  <c r="Q3" i="4"/>
  <c r="S18" i="4"/>
  <c r="S25" i="4"/>
  <c r="S11" i="4"/>
  <c r="R31" i="4"/>
  <c r="R10" i="4"/>
  <c r="R17" i="4"/>
  <c r="S15" i="4"/>
  <c r="S8" i="4"/>
  <c r="S22" i="4"/>
  <c r="P32" i="4"/>
  <c r="P18" i="4"/>
  <c r="P25" i="4"/>
  <c r="S23" i="4"/>
  <c r="S16" i="4"/>
  <c r="S9" i="4"/>
  <c r="R29" i="4"/>
  <c r="R15" i="4"/>
  <c r="R8" i="4"/>
  <c r="R4" i="4"/>
  <c r="S3" i="4"/>
  <c r="P24" i="4"/>
  <c r="P31" i="4"/>
  <c r="P17" i="4"/>
  <c r="P11" i="4"/>
  <c r="R25" i="4"/>
  <c r="Q18" i="4"/>
  <c r="S32" i="4"/>
  <c r="P4" i="1"/>
  <c r="S1" i="1"/>
  <c r="R1" i="1"/>
  <c r="P3" i="1"/>
  <c r="Q11" i="4" l="1"/>
  <c r="Q32" i="4"/>
  <c r="S17" i="4"/>
  <c r="S10" i="4"/>
  <c r="S24" i="4"/>
  <c r="Q31" i="4"/>
  <c r="Q10" i="4"/>
  <c r="Q24" i="4"/>
  <c r="R32" i="4"/>
  <c r="R18" i="4"/>
  <c r="R11" i="4"/>
  <c r="R30" i="4"/>
  <c r="R16" i="4"/>
  <c r="R9" i="4"/>
  <c r="T6" i="4"/>
  <c r="S18" i="1"/>
  <c r="S25" i="1"/>
  <c r="R2" i="1"/>
  <c r="R30" i="1" s="1"/>
  <c r="R4" i="1"/>
  <c r="R11" i="1" s="1"/>
  <c r="Q4" i="1"/>
  <c r="Q25" i="1" s="1"/>
  <c r="R24" i="1"/>
  <c r="R10" i="1"/>
  <c r="Q18" i="1"/>
  <c r="S32" i="1"/>
  <c r="Q17" i="1"/>
  <c r="R31" i="1"/>
  <c r="P11" i="1"/>
  <c r="S31" i="1"/>
  <c r="S22" i="1"/>
  <c r="S8" i="1"/>
  <c r="S15" i="1"/>
  <c r="Q24" i="1"/>
  <c r="Q10" i="1"/>
  <c r="Q31" i="1"/>
  <c r="R29" i="1"/>
  <c r="R8" i="1"/>
  <c r="R15" i="1"/>
  <c r="S10" i="1"/>
  <c r="S17" i="1"/>
  <c r="S24" i="1"/>
  <c r="P31" i="1"/>
  <c r="P17" i="1"/>
  <c r="P24" i="1"/>
  <c r="S9" i="1"/>
  <c r="S23" i="1"/>
  <c r="S16" i="1"/>
  <c r="P32" i="1"/>
  <c r="P25" i="1"/>
  <c r="P18" i="1"/>
  <c r="S27" i="4" l="1"/>
  <c r="T27" i="4" s="1"/>
  <c r="X39" i="4" s="1"/>
  <c r="S34" i="4"/>
  <c r="T34" i="4" s="1"/>
  <c r="Y34" i="4" s="1"/>
  <c r="S20" i="4"/>
  <c r="T20" i="4" s="1"/>
  <c r="W30" i="4" s="1"/>
  <c r="S13" i="4"/>
  <c r="T13" i="4" s="1"/>
  <c r="Z39" i="4" s="1"/>
  <c r="R32" i="1"/>
  <c r="R18" i="1"/>
  <c r="Q32" i="1"/>
  <c r="R9" i="1"/>
  <c r="Q11" i="1"/>
  <c r="R16" i="1"/>
  <c r="T6" i="1"/>
  <c r="S27" i="1"/>
  <c r="X13" i="4" l="1"/>
  <c r="X43" i="4"/>
  <c r="X45" i="4"/>
  <c r="X22" i="4"/>
  <c r="X26" i="4"/>
  <c r="X20" i="4"/>
  <c r="X16" i="4"/>
  <c r="X21" i="4"/>
  <c r="X30" i="4"/>
  <c r="X46" i="4"/>
  <c r="X24" i="4"/>
  <c r="X28" i="4"/>
  <c r="X27" i="4"/>
  <c r="X14" i="4"/>
  <c r="X40" i="4"/>
  <c r="X31" i="4"/>
  <c r="X32" i="4"/>
  <c r="X15" i="4"/>
  <c r="X41" i="4"/>
  <c r="X36" i="4"/>
  <c r="X44" i="4"/>
  <c r="X19" i="4"/>
  <c r="X29" i="4"/>
  <c r="X47" i="4"/>
  <c r="X17" i="4"/>
  <c r="X34" i="4"/>
  <c r="X18" i="4"/>
  <c r="X42" i="4"/>
  <c r="X38" i="4"/>
  <c r="X23" i="4"/>
  <c r="X25" i="4"/>
  <c r="X33" i="4"/>
  <c r="X12" i="4"/>
  <c r="X35" i="4"/>
  <c r="X37" i="4"/>
  <c r="Y47" i="4"/>
  <c r="Y36" i="4"/>
  <c r="Y46" i="4"/>
  <c r="Y21" i="4"/>
  <c r="Y40" i="4"/>
  <c r="Y30" i="4"/>
  <c r="Y38" i="4"/>
  <c r="Y23" i="4"/>
  <c r="Y31" i="4"/>
  <c r="Y29" i="4"/>
  <c r="Y15" i="4"/>
  <c r="Y13" i="4"/>
  <c r="Y19" i="4"/>
  <c r="Y27" i="4"/>
  <c r="Y42" i="4"/>
  <c r="Z44" i="4"/>
  <c r="Y33" i="4"/>
  <c r="Y17" i="4"/>
  <c r="Y35" i="4"/>
  <c r="Y25" i="4"/>
  <c r="Y44" i="4"/>
  <c r="Y18" i="4"/>
  <c r="Y37" i="4"/>
  <c r="Y22" i="4"/>
  <c r="Y45" i="4"/>
  <c r="Y41" i="4"/>
  <c r="Y26" i="4"/>
  <c r="Y20" i="4"/>
  <c r="Y28" i="4"/>
  <c r="Y39" i="4"/>
  <c r="Y43" i="4"/>
  <c r="Y16" i="4"/>
  <c r="Y14" i="4"/>
  <c r="Y12" i="4"/>
  <c r="Y32" i="4"/>
  <c r="Y24" i="4"/>
  <c r="W21" i="4"/>
  <c r="W47" i="4"/>
  <c r="W35" i="4"/>
  <c r="W24" i="4"/>
  <c r="W13" i="4"/>
  <c r="W22" i="4"/>
  <c r="W15" i="4"/>
  <c r="W14" i="4"/>
  <c r="W42" i="4"/>
  <c r="W41" i="4"/>
  <c r="W40" i="4"/>
  <c r="W17" i="4"/>
  <c r="W26" i="4"/>
  <c r="Z15" i="4"/>
  <c r="W12" i="4"/>
  <c r="W36" i="4"/>
  <c r="W20" i="4"/>
  <c r="W44" i="4"/>
  <c r="W18" i="4"/>
  <c r="W25" i="4"/>
  <c r="W29" i="4"/>
  <c r="W32" i="4"/>
  <c r="W31" i="4"/>
  <c r="W27" i="4"/>
  <c r="W37" i="4"/>
  <c r="W33" i="4"/>
  <c r="W38" i="4"/>
  <c r="Z21" i="4"/>
  <c r="W16" i="4"/>
  <c r="W28" i="4"/>
  <c r="W19" i="4"/>
  <c r="W23" i="4"/>
  <c r="W43" i="4"/>
  <c r="W45" i="4"/>
  <c r="W39" i="4"/>
  <c r="W46" i="4"/>
  <c r="Z38" i="4"/>
  <c r="W34" i="4"/>
  <c r="Z46" i="4"/>
  <c r="Z40" i="4"/>
  <c r="Z19" i="4"/>
  <c r="Z34" i="4"/>
  <c r="Z47" i="4"/>
  <c r="Z36" i="4"/>
  <c r="Z25" i="4"/>
  <c r="Z42" i="4"/>
  <c r="Z31" i="4"/>
  <c r="Z35" i="4"/>
  <c r="Z37" i="4"/>
  <c r="Z27" i="4"/>
  <c r="Z23" i="4"/>
  <c r="Z16" i="4"/>
  <c r="Z41" i="4"/>
  <c r="Z43" i="4"/>
  <c r="Z45" i="4"/>
  <c r="Z17" i="4"/>
  <c r="Z28" i="4"/>
  <c r="Z22" i="4"/>
  <c r="Z14" i="4"/>
  <c r="Z29" i="4"/>
  <c r="Z18" i="4"/>
  <c r="Z12" i="4"/>
  <c r="Z26" i="4"/>
  <c r="Z20" i="4"/>
  <c r="Z33" i="4"/>
  <c r="Z30" i="4"/>
  <c r="AE30" i="4" s="1"/>
  <c r="AB30" i="4" s="1"/>
  <c r="AD30" i="4" s="1"/>
  <c r="Z13" i="4"/>
  <c r="Z32" i="4"/>
  <c r="Z24" i="4"/>
  <c r="S20" i="1"/>
  <c r="T20" i="1" s="1"/>
  <c r="S34" i="1"/>
  <c r="T34" i="1" s="1"/>
  <c r="T27" i="1"/>
  <c r="S13" i="1"/>
  <c r="T13" i="1" s="1"/>
  <c r="Z17" i="1" l="1"/>
  <c r="Z18" i="1"/>
  <c r="Z19" i="1"/>
  <c r="Z20" i="1"/>
  <c r="Z21" i="1"/>
  <c r="W17" i="1"/>
  <c r="W18" i="1"/>
  <c r="W19" i="1"/>
  <c r="W20" i="1"/>
  <c r="W21" i="1"/>
  <c r="Y17" i="1"/>
  <c r="Y18" i="1"/>
  <c r="Y19" i="1"/>
  <c r="Y20" i="1"/>
  <c r="Y21" i="1"/>
  <c r="X17" i="1"/>
  <c r="X18" i="1"/>
  <c r="X19" i="1"/>
  <c r="X20" i="1"/>
  <c r="X21" i="1"/>
  <c r="Y14" i="1"/>
  <c r="AE26" i="4"/>
  <c r="AB26" i="4" s="1"/>
  <c r="AD26" i="4" s="1"/>
  <c r="AE31" i="4"/>
  <c r="AB31" i="4" s="1"/>
  <c r="AD31" i="4" s="1"/>
  <c r="AE39" i="4"/>
  <c r="AB39" i="4" s="1"/>
  <c r="AD39" i="4" s="1"/>
  <c r="AE17" i="4"/>
  <c r="AB17" i="4" s="1"/>
  <c r="AD17" i="4" s="1"/>
  <c r="AE25" i="4"/>
  <c r="AB25" i="4" s="1"/>
  <c r="AD25" i="4" s="1"/>
  <c r="AE46" i="4"/>
  <c r="AB46" i="4" s="1"/>
  <c r="AD46" i="4" s="1"/>
  <c r="AE15" i="4"/>
  <c r="AB15" i="4" s="1"/>
  <c r="AD15" i="4" s="1"/>
  <c r="AE38" i="4"/>
  <c r="AB38" i="4" s="1"/>
  <c r="AD38" i="4" s="1"/>
  <c r="AE18" i="4"/>
  <c r="AB18" i="4" s="1"/>
  <c r="AD18" i="4" s="1"/>
  <c r="AE44" i="4"/>
  <c r="AB44" i="4" s="1"/>
  <c r="AD44" i="4" s="1"/>
  <c r="AE41" i="4"/>
  <c r="AB41" i="4" s="1"/>
  <c r="AD41" i="4" s="1"/>
  <c r="AE21" i="4"/>
  <c r="AB21" i="4" s="1"/>
  <c r="AD21" i="4" s="1"/>
  <c r="AE47" i="4"/>
  <c r="AE8" i="4" s="1"/>
  <c r="X3" i="4" s="1"/>
  <c r="AE12" i="4"/>
  <c r="AB12" i="4" s="1"/>
  <c r="AD12" i="4" s="1"/>
  <c r="AE40" i="4"/>
  <c r="AB40" i="4" s="1"/>
  <c r="AD40" i="4" s="1"/>
  <c r="AE19" i="4"/>
  <c r="AB19" i="4" s="1"/>
  <c r="AD19" i="4" s="1"/>
  <c r="AE35" i="4"/>
  <c r="AB35" i="4" s="1"/>
  <c r="AD35" i="4" s="1"/>
  <c r="AE28" i="4"/>
  <c r="AB28" i="4" s="1"/>
  <c r="AD28" i="4" s="1"/>
  <c r="AE45" i="4"/>
  <c r="AB45" i="4" s="1"/>
  <c r="AD45" i="4" s="1"/>
  <c r="AE29" i="4"/>
  <c r="AB29" i="4" s="1"/>
  <c r="AD29" i="4" s="1"/>
  <c r="AE22" i="4"/>
  <c r="AB22" i="4" s="1"/>
  <c r="AD22" i="4" s="1"/>
  <c r="AE32" i="4"/>
  <c r="AB32" i="4" s="1"/>
  <c r="AD32" i="4" s="1"/>
  <c r="AE16" i="4"/>
  <c r="AB16" i="4" s="1"/>
  <c r="AD16" i="4" s="1"/>
  <c r="AE24" i="4"/>
  <c r="AB24" i="4" s="1"/>
  <c r="AD24" i="4" s="1"/>
  <c r="AE13" i="4"/>
  <c r="AB13" i="4" s="1"/>
  <c r="AD13" i="4" s="1"/>
  <c r="AE33" i="4"/>
  <c r="AB33" i="4" s="1"/>
  <c r="AD33" i="4" s="1"/>
  <c r="AE20" i="4"/>
  <c r="AB20" i="4" s="1"/>
  <c r="AD20" i="4" s="1"/>
  <c r="AE43" i="4"/>
  <c r="AB43" i="4" s="1"/>
  <c r="AD43" i="4" s="1"/>
  <c r="AE42" i="4"/>
  <c r="AB42" i="4" s="1"/>
  <c r="AD42" i="4" s="1"/>
  <c r="AE36" i="4"/>
  <c r="AB36" i="4" s="1"/>
  <c r="AD36" i="4" s="1"/>
  <c r="AE14" i="4"/>
  <c r="AB14" i="4" s="1"/>
  <c r="AD14" i="4" s="1"/>
  <c r="AE27" i="4"/>
  <c r="AB27" i="4" s="1"/>
  <c r="AD27" i="4" s="1"/>
  <c r="AE34" i="4"/>
  <c r="AB34" i="4" s="1"/>
  <c r="AD34" i="4" s="1"/>
  <c r="AE23" i="4"/>
  <c r="AB23" i="4" s="1"/>
  <c r="AD23" i="4" s="1"/>
  <c r="AE37" i="4"/>
  <c r="AB37" i="4" s="1"/>
  <c r="AD37" i="4" s="1"/>
  <c r="X14" i="1"/>
  <c r="X15" i="1"/>
  <c r="X12" i="1"/>
  <c r="X13" i="1"/>
  <c r="X16" i="1"/>
  <c r="Y15" i="1"/>
  <c r="Z15" i="1"/>
  <c r="W16" i="1"/>
  <c r="W14" i="1"/>
  <c r="W12" i="1"/>
  <c r="Z13" i="1"/>
  <c r="Z12" i="1"/>
  <c r="Z14" i="1"/>
  <c r="Z16" i="1"/>
  <c r="W15" i="1"/>
  <c r="W13" i="1"/>
  <c r="Y12" i="1"/>
  <c r="Y13" i="1"/>
  <c r="Y16" i="1"/>
  <c r="AE19" i="1" l="1"/>
  <c r="AB19" i="1" s="1"/>
  <c r="AE20" i="1"/>
  <c r="AB20" i="1" s="1"/>
  <c r="AE21" i="1"/>
  <c r="AB21" i="1" s="1"/>
  <c r="AE18" i="1"/>
  <c r="AB18" i="1" s="1"/>
  <c r="AE17" i="1"/>
  <c r="AB17" i="1" s="1"/>
  <c r="AD8" i="4"/>
  <c r="AD10" i="4"/>
  <c r="AC10" i="4" s="1"/>
  <c r="Y3" i="4" s="1"/>
  <c r="Z3" i="4" s="1"/>
  <c r="X5" i="4" s="1"/>
  <c r="AE15" i="1"/>
  <c r="AB15" i="1" s="1"/>
  <c r="AD15" i="1" s="1"/>
  <c r="AE14" i="1"/>
  <c r="AB14" i="1" s="1"/>
  <c r="AD14" i="1" s="1"/>
  <c r="AE16" i="1"/>
  <c r="AD8" i="1" s="1"/>
  <c r="AE12" i="1"/>
  <c r="AB12" i="1" s="1"/>
  <c r="AD12" i="1" s="1"/>
  <c r="AE13" i="1"/>
  <c r="AB13" i="1" s="1"/>
  <c r="AD13" i="1" s="1"/>
  <c r="AB16" i="1" l="1"/>
  <c r="AD16" i="1" s="1"/>
  <c r="AD10" i="1" s="1"/>
  <c r="AC10" i="1" s="1"/>
  <c r="Y3" i="1" s="1"/>
  <c r="Z3" i="1" s="1"/>
  <c r="AE8" i="1"/>
  <c r="X3" i="1" s="1"/>
  <c r="X5" i="1" l="1"/>
</calcChain>
</file>

<file path=xl/sharedStrings.xml><?xml version="1.0" encoding="utf-8"?>
<sst xmlns="http://schemas.openxmlformats.org/spreadsheetml/2006/main" count="278" uniqueCount="44">
  <si>
    <t>V</t>
  </si>
  <si>
    <t>=</t>
  </si>
  <si>
    <t>a</t>
  </si>
  <si>
    <t>+</t>
  </si>
  <si>
    <t>bt</t>
  </si>
  <si>
    <t>c*SIN(2PI*t/N)</t>
  </si>
  <si>
    <t>d*COS(2PI*t/N)</t>
  </si>
  <si>
    <t>N</t>
  </si>
  <si>
    <t>t</t>
  </si>
  <si>
    <t>t2</t>
  </si>
  <si>
    <t>n</t>
  </si>
  <si>
    <t>2PI/N</t>
  </si>
  <si>
    <t>PI</t>
  </si>
  <si>
    <t>2PIt/N</t>
  </si>
  <si>
    <t>SIN</t>
  </si>
  <si>
    <t>COS</t>
  </si>
  <si>
    <t>st</t>
  </si>
  <si>
    <t>s SIN</t>
  </si>
  <si>
    <t>s COS</t>
  </si>
  <si>
    <t>st2</t>
  </si>
  <si>
    <t>sV</t>
  </si>
  <si>
    <t>t*SIN</t>
  </si>
  <si>
    <t>t*COS</t>
  </si>
  <si>
    <t>s t*SIN</t>
  </si>
  <si>
    <t>s t*COS</t>
  </si>
  <si>
    <t>SIN2</t>
  </si>
  <si>
    <t>COS2</t>
  </si>
  <si>
    <t>s SIN2</t>
  </si>
  <si>
    <t>s COS2</t>
  </si>
  <si>
    <t>SINCOS</t>
  </si>
  <si>
    <t>s SINCOS</t>
  </si>
  <si>
    <t>tV</t>
  </si>
  <si>
    <t>V SIN</t>
  </si>
  <si>
    <t>V COS</t>
  </si>
  <si>
    <t>s tV</t>
  </si>
  <si>
    <t>s V SIN</t>
  </si>
  <si>
    <t>s V COS</t>
  </si>
  <si>
    <t>c ...</t>
  </si>
  <si>
    <t>d ...</t>
  </si>
  <si>
    <t xml:space="preserve"> </t>
  </si>
  <si>
    <t>valoare</t>
  </si>
  <si>
    <t>diferenta globala</t>
  </si>
  <si>
    <t>rezultat</t>
  </si>
  <si>
    <t>VIITORUL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</si>
</sst>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3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valori'!$AB$12:$AB$21</c:f>
              <c:numCache>
                <c:formatCode>General</c:formatCode>
                <c:ptCount val="10"/>
                <c:pt idx="0">
                  <c:v>196.62734013908738</c:v>
                </c:pt>
                <c:pt idx="1">
                  <c:v>192.61647775162015</c:v>
                </c:pt>
                <c:pt idx="2">
                  <c:v>185.38743316354444</c:v>
                </c:pt>
                <c:pt idx="3">
                  <c:v>179.97834813697048</c:v>
                </c:pt>
                <c:pt idx="4">
                  <c:v>180.37684761637033</c:v>
                </c:pt>
                <c:pt idx="5">
                  <c:v>175.87596621152068</c:v>
                </c:pt>
                <c:pt idx="6">
                  <c:v>164.16790152323759</c:v>
                </c:pt>
                <c:pt idx="7">
                  <c:v>161.46595381003146</c:v>
                </c:pt>
                <c:pt idx="8">
                  <c:v>165.74934677380412</c:v>
                </c:pt>
                <c:pt idx="9">
                  <c:v>156.45136426788312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valori'!$AC$12:$AC$21</c:f>
              <c:numCache>
                <c:formatCode>General</c:formatCode>
                <c:ptCount val="10"/>
                <c:pt idx="0">
                  <c:v>196</c:v>
                </c:pt>
                <c:pt idx="1">
                  <c:v>193</c:v>
                </c:pt>
                <c:pt idx="2">
                  <c:v>185</c:v>
                </c:pt>
                <c:pt idx="3">
                  <c:v>183</c:v>
                </c:pt>
                <c:pt idx="4">
                  <c:v>178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483200"/>
        <c:axId val="125483776"/>
      </c:scatterChart>
      <c:valAx>
        <c:axId val="125483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5483776"/>
        <c:crosses val="autoZero"/>
        <c:crossBetween val="midCat"/>
      </c:valAx>
      <c:valAx>
        <c:axId val="125483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54832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Sheet1!$AB$12:$AB$46</c:f>
              <c:numCache>
                <c:formatCode>General</c:formatCode>
                <c:ptCount val="35"/>
                <c:pt idx="0">
                  <c:v>1147.5179183664811</c:v>
                </c:pt>
                <c:pt idx="1">
                  <c:v>1147.1990834926962</c:v>
                </c:pt>
                <c:pt idx="2">
                  <c:v>1146.3851071956997</c:v>
                </c:pt>
                <c:pt idx="3">
                  <c:v>1145.1046966022357</c:v>
                </c:pt>
                <c:pt idx="4">
                  <c:v>1143.6318975216141</c:v>
                </c:pt>
                <c:pt idx="5">
                  <c:v>1142.4462355675087</c:v>
                </c:pt>
                <c:pt idx="6">
                  <c:v>1142.1275503002289</c:v>
                </c:pt>
                <c:pt idx="7">
                  <c:v>1143.2075540475598</c:v>
                </c:pt>
                <c:pt idx="8">
                  <c:v>1146.0121133546447</c:v>
                </c:pt>
                <c:pt idx="9">
                  <c:v>1150.5328982112774</c:v>
                </c:pt>
                <c:pt idx="10">
                  <c:v>1156.3630425887777</c:v>
                </c:pt>
                <c:pt idx="11">
                  <c:v>1162.719315193551</c:v>
                </c:pt>
                <c:pt idx="12">
                  <c:v>1168.5552977627749</c:v>
                </c:pt>
                <c:pt idx="13">
                  <c:v>1172.7498485246397</c:v>
                </c:pt>
                <c:pt idx="14">
                  <c:v>1174.3369620663007</c:v>
                </c:pt>
                <c:pt idx="15">
                  <c:v>1172.7310552273557</c:v>
                </c:pt>
                <c:pt idx="16">
                  <c:v>1167.8986521673833</c:v>
                </c:pt>
                <c:pt idx="17">
                  <c:v>1160.4346041822666</c:v>
                </c:pt>
                <c:pt idx="18">
                  <c:v>1151.5174868053698</c:v>
                </c:pt>
                <c:pt idx="19">
                  <c:v>1142.7418139962572</c:v>
                </c:pt>
                <c:pt idx="20">
                  <c:v>1135.8498562189022</c:v>
                </c:pt>
                <c:pt idx="21">
                  <c:v>1132.4081325153136</c:v>
                </c:pt>
                <c:pt idx="22">
                  <c:v>1133.4883619078796</c:v>
                </c:pt>
                <c:pt idx="23">
                  <c:v>1139.4163719253627</c:v>
                </c:pt>
                <c:pt idx="24">
                  <c:v>1149.6437545765255</c:v>
                </c:pt>
                <c:pt idx="25">
                  <c:v>1162.7769121370495</c:v>
                </c:pt>
                <c:pt idx="26">
                  <c:v>1176.7698443499185</c:v>
                </c:pt>
                <c:pt idx="27">
                  <c:v>1189.2556729591563</c:v>
                </c:pt>
                <c:pt idx="28">
                  <c:v>1197.9634268032103</c:v>
                </c:pt>
                <c:pt idx="29">
                  <c:v>1201.1467194626741</c:v>
                </c:pt>
                <c:pt idx="30">
                  <c:v>1197.9439713629938</c:v>
                </c:pt>
                <c:pt idx="31">
                  <c:v>1188.5978175692196</c:v>
                </c:pt>
                <c:pt idx="32">
                  <c:v>1174.4835850783902</c:v>
                </c:pt>
                <c:pt idx="33">
                  <c:v>1157.9297373378106</c:v>
                </c:pt>
                <c:pt idx="34">
                  <c:v>1141.8512605345679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Sheet1!$AC$12:$AC$46</c:f>
              <c:numCache>
                <c:formatCode>General</c:formatCode>
                <c:ptCount val="35"/>
                <c:pt idx="0">
                  <c:v>1131</c:v>
                </c:pt>
                <c:pt idx="1">
                  <c:v>1142</c:v>
                </c:pt>
                <c:pt idx="2">
                  <c:v>1144</c:v>
                </c:pt>
                <c:pt idx="3">
                  <c:v>1149</c:v>
                </c:pt>
                <c:pt idx="4">
                  <c:v>1141</c:v>
                </c:pt>
                <c:pt idx="5">
                  <c:v>1148</c:v>
                </c:pt>
                <c:pt idx="6">
                  <c:v>1139</c:v>
                </c:pt>
                <c:pt idx="7">
                  <c:v>1141</c:v>
                </c:pt>
                <c:pt idx="8">
                  <c:v>1142</c:v>
                </c:pt>
                <c:pt idx="9">
                  <c:v>1147</c:v>
                </c:pt>
                <c:pt idx="10">
                  <c:v>1151</c:v>
                </c:pt>
                <c:pt idx="11">
                  <c:v>1162</c:v>
                </c:pt>
                <c:pt idx="12">
                  <c:v>1165</c:v>
                </c:pt>
                <c:pt idx="13">
                  <c:v>1168</c:v>
                </c:pt>
                <c:pt idx="14">
                  <c:v>1168</c:v>
                </c:pt>
                <c:pt idx="15">
                  <c:v>1166</c:v>
                </c:pt>
                <c:pt idx="16">
                  <c:v>1166</c:v>
                </c:pt>
                <c:pt idx="17">
                  <c:v>1163</c:v>
                </c:pt>
                <c:pt idx="18">
                  <c:v>1165</c:v>
                </c:pt>
                <c:pt idx="19">
                  <c:v>1167</c:v>
                </c:pt>
                <c:pt idx="20">
                  <c:v>1168</c:v>
                </c:pt>
                <c:pt idx="21">
                  <c:v>1171</c:v>
                </c:pt>
                <c:pt idx="22">
                  <c:v>1176</c:v>
                </c:pt>
                <c:pt idx="23">
                  <c:v>1172</c:v>
                </c:pt>
                <c:pt idx="24">
                  <c:v>1162</c:v>
                </c:pt>
                <c:pt idx="25">
                  <c:v>1168</c:v>
                </c:pt>
                <c:pt idx="26">
                  <c:v>1165</c:v>
                </c:pt>
                <c:pt idx="27">
                  <c:v>1165</c:v>
                </c:pt>
                <c:pt idx="28">
                  <c:v>1165</c:v>
                </c:pt>
                <c:pt idx="29">
                  <c:v>1161</c:v>
                </c:pt>
                <c:pt idx="30">
                  <c:v>1159</c:v>
                </c:pt>
                <c:pt idx="31">
                  <c:v>1157</c:v>
                </c:pt>
                <c:pt idx="32">
                  <c:v>1147</c:v>
                </c:pt>
                <c:pt idx="33">
                  <c:v>1155</c:v>
                </c:pt>
                <c:pt idx="34">
                  <c:v>1143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122304"/>
        <c:axId val="130122880"/>
      </c:scatterChart>
      <c:valAx>
        <c:axId val="130122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122880"/>
        <c:crosses val="autoZero"/>
        <c:crossBetween val="midCat"/>
      </c:valAx>
      <c:valAx>
        <c:axId val="130122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1223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314325</xdr:colOff>
      <xdr:row>6</xdr:row>
      <xdr:rowOff>19050</xdr:rowOff>
    </xdr:from>
    <xdr:to>
      <xdr:col>21</xdr:col>
      <xdr:colOff>85725</xdr:colOff>
      <xdr:row>19</xdr:row>
      <xdr:rowOff>209550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516255</xdr:colOff>
      <xdr:row>48</xdr:row>
      <xdr:rowOff>25824</xdr:rowOff>
    </xdr:from>
    <xdr:to>
      <xdr:col>22</xdr:col>
      <xdr:colOff>52547</xdr:colOff>
      <xdr:row>75</xdr:row>
      <xdr:rowOff>181716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tabSelected="1" zoomScaleNormal="100" workbookViewId="0">
      <selection activeCell="B17" sqref="B17"/>
    </sheetView>
  </sheetViews>
  <sheetFormatPr defaultRowHeight="15" x14ac:dyDescent="0.25"/>
  <cols>
    <col min="1" max="1" width="6.140625" customWidth="1"/>
    <col min="4" max="4" width="7.28515625" customWidth="1"/>
    <col min="5" max="6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3" max="23" width="7.42578125" customWidth="1"/>
    <col min="25" max="25" width="8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v>3.7</v>
      </c>
      <c r="O1" t="s">
        <v>39</v>
      </c>
      <c r="P1" s="2">
        <f>M2</f>
        <v>5</v>
      </c>
      <c r="Q1" s="2">
        <f>A9</f>
        <v>15</v>
      </c>
      <c r="R1" s="2">
        <f>E9</f>
        <v>1.103723732820804</v>
      </c>
      <c r="S1" s="2">
        <f>F9</f>
        <v>-0.44352794574501964</v>
      </c>
      <c r="T1" s="2">
        <f>B9</f>
        <v>935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5</v>
      </c>
      <c r="O2" t="s">
        <v>39</v>
      </c>
      <c r="P2" s="6">
        <f>A9</f>
        <v>15</v>
      </c>
      <c r="Q2" s="2">
        <f>C9</f>
        <v>55</v>
      </c>
      <c r="R2" s="2">
        <f>G9</f>
        <v>3.6750365420812274</v>
      </c>
      <c r="S2" s="2">
        <f>H9</f>
        <v>-0.42510128724944218</v>
      </c>
      <c r="T2" s="2">
        <f>L9</f>
        <v>2759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O3" t="s">
        <v>39</v>
      </c>
      <c r="P3" s="6">
        <f>E9</f>
        <v>1.103723732820804</v>
      </c>
      <c r="Q3" s="2">
        <f>G9</f>
        <v>3.6750365420812274</v>
      </c>
      <c r="R3" s="2">
        <f>I9</f>
        <v>2.7925843781874415</v>
      </c>
      <c r="S3" s="2">
        <f>K9</f>
        <v>-0.28043278752015099</v>
      </c>
      <c r="T3" s="2">
        <f>M9</f>
        <v>206.48058894656384</v>
      </c>
      <c r="U3" s="2" t="s">
        <v>39</v>
      </c>
      <c r="V3" s="2"/>
      <c r="W3" s="2" t="s">
        <v>39</v>
      </c>
      <c r="X3" s="2">
        <f>AE8</f>
        <v>180.37684761637033</v>
      </c>
      <c r="Y3" s="2">
        <f>AC10</f>
        <v>0.78665199406399844</v>
      </c>
      <c r="Z3" t="str">
        <f>IF(ABS(Y3)&lt;0.5,"bine","rau")</f>
        <v>rau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>2*M3/M1</f>
        <v>1.6981621621621621</v>
      </c>
      <c r="O4" t="s">
        <v>39</v>
      </c>
      <c r="P4" s="6">
        <f>F9</f>
        <v>-0.44352794574501964</v>
      </c>
      <c r="Q4" s="2">
        <f>H9</f>
        <v>-0.42510128724944218</v>
      </c>
      <c r="R4" s="2">
        <f>K9</f>
        <v>-0.28043278752015099</v>
      </c>
      <c r="S4" s="2">
        <f>J9</f>
        <v>2.207415621812558</v>
      </c>
      <c r="T4" s="2">
        <f>N9</f>
        <v>-88.775225628121461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 t="s">
        <v>39</v>
      </c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 t="s">
        <v>39</v>
      </c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 t="str">
        <f>IF(Z3="bine",X3,"")</f>
        <v/>
      </c>
      <c r="Y5" s="2"/>
      <c r="Z5" s="2"/>
      <c r="AA5" s="2" t="s">
        <v>39</v>
      </c>
      <c r="AB5" s="2"/>
      <c r="AC5" s="2" t="s">
        <v>39</v>
      </c>
      <c r="AD5" s="2"/>
      <c r="AE5" s="2"/>
      <c r="AF5" s="2" t="s">
        <v>39</v>
      </c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 t="s">
        <v>39</v>
      </c>
      <c r="P6" s="2"/>
      <c r="Q6" s="2"/>
      <c r="R6" s="2"/>
      <c r="S6" s="2"/>
      <c r="T6" s="2">
        <f>MDETERM(P1:S4)</f>
        <v>262.16285582337019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 t="s">
        <v>39</v>
      </c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O7" t="s">
        <v>39</v>
      </c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 t="s">
        <v>39</v>
      </c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 t="s">
        <v>39</v>
      </c>
      <c r="P8" s="2">
        <f>T1</f>
        <v>935</v>
      </c>
      <c r="Q8" s="2">
        <f t="shared" ref="Q8:S8" si="0">Q1</f>
        <v>15</v>
      </c>
      <c r="R8" s="2">
        <f t="shared" si="0"/>
        <v>1.103723732820804</v>
      </c>
      <c r="S8" s="2">
        <f t="shared" si="0"/>
        <v>-0.44352794574501964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>AE16-AC16</f>
        <v>2.3768476163703269</v>
      </c>
      <c r="AE8" s="2">
        <f>AE16</f>
        <v>180.37684761637033</v>
      </c>
      <c r="AF8" s="2" t="s">
        <v>39</v>
      </c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SUM(A12:A16)</f>
        <v>15</v>
      </c>
      <c r="B9">
        <f>SUM(B12:B16)</f>
        <v>935</v>
      </c>
      <c r="C9">
        <f>SUM(C12:C16)</f>
        <v>55</v>
      </c>
      <c r="E9">
        <f t="shared" ref="E9:N9" si="1">SUM(E12:E16)</f>
        <v>1.103723732820804</v>
      </c>
      <c r="F9">
        <f t="shared" si="1"/>
        <v>-0.44352794574501964</v>
      </c>
      <c r="G9">
        <f t="shared" si="1"/>
        <v>3.6750365420812274</v>
      </c>
      <c r="H9">
        <f t="shared" si="1"/>
        <v>-0.42510128724944218</v>
      </c>
      <c r="I9">
        <f t="shared" si="1"/>
        <v>2.7925843781874415</v>
      </c>
      <c r="J9">
        <f t="shared" si="1"/>
        <v>2.207415621812558</v>
      </c>
      <c r="K9">
        <f t="shared" si="1"/>
        <v>-0.28043278752015099</v>
      </c>
      <c r="L9">
        <f t="shared" si="1"/>
        <v>2759</v>
      </c>
      <c r="M9">
        <f t="shared" si="1"/>
        <v>206.48058894656384</v>
      </c>
      <c r="N9">
        <f t="shared" si="1"/>
        <v>-88.775225628121461</v>
      </c>
      <c r="O9" s="2"/>
      <c r="P9" s="2">
        <f t="shared" ref="P9:P11" si="2">T2</f>
        <v>2759</v>
      </c>
      <c r="Q9" s="2">
        <f t="shared" ref="Q9:S11" si="3">Q2</f>
        <v>55</v>
      </c>
      <c r="R9" s="2">
        <f t="shared" si="3"/>
        <v>3.6750365420812274</v>
      </c>
      <c r="S9" s="2">
        <f t="shared" si="3"/>
        <v>-0.42510128724944218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 t="s">
        <v>39</v>
      </c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si="2"/>
        <v>206.48058894656384</v>
      </c>
      <c r="Q10" s="2">
        <f t="shared" si="3"/>
        <v>3.6750365420812274</v>
      </c>
      <c r="R10" s="2">
        <f t="shared" si="3"/>
        <v>2.7925843781874415</v>
      </c>
      <c r="S10" s="2">
        <f t="shared" si="3"/>
        <v>-0.28043278752015099</v>
      </c>
      <c r="T10" s="2"/>
      <c r="U10" s="2" t="s">
        <v>39</v>
      </c>
      <c r="V10" s="2"/>
      <c r="W10" s="2"/>
      <c r="X10" s="2"/>
      <c r="Y10" s="2"/>
      <c r="Z10" s="2"/>
      <c r="AA10" s="2" t="s">
        <v>39</v>
      </c>
      <c r="AB10" s="2"/>
      <c r="AC10" s="2">
        <f>SQRT(AD10)/5</f>
        <v>0.78665199406399844</v>
      </c>
      <c r="AD10" s="2">
        <f>SUM(AD12:AD16)</f>
        <v>15.470533994121627</v>
      </c>
      <c r="AE10" s="2"/>
      <c r="AF10" s="2" t="s">
        <v>39</v>
      </c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si="2"/>
        <v>-88.775225628121461</v>
      </c>
      <c r="Q11" s="2">
        <f t="shared" si="3"/>
        <v>-0.42510128724944218</v>
      </c>
      <c r="R11" s="2">
        <f t="shared" si="3"/>
        <v>-0.28043278752015099</v>
      </c>
      <c r="S11" s="2">
        <f t="shared" si="3"/>
        <v>2.207415621812558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A11" t="s">
        <v>39</v>
      </c>
      <c r="AC11" s="2"/>
      <c r="AD11" s="2"/>
      <c r="AE11" s="2" t="s">
        <v>0</v>
      </c>
      <c r="AF11" s="2" t="s">
        <v>39</v>
      </c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196</v>
      </c>
      <c r="C12" s="2">
        <f>A12*A12</f>
        <v>1</v>
      </c>
      <c r="D12">
        <f t="shared" ref="D12:D21" si="4">A12*$M$4</f>
        <v>1.6981621621621621</v>
      </c>
      <c r="E12" s="2">
        <f>SIN(D12)</f>
        <v>0.99189993085916028</v>
      </c>
      <c r="F12" s="2">
        <f>COS(D12)</f>
        <v>-0.12702175861478621</v>
      </c>
      <c r="G12" s="2">
        <f>A12*E12</f>
        <v>0.99189993085916028</v>
      </c>
      <c r="H12" s="2">
        <f>A12*F12</f>
        <v>-0.12702175861478621</v>
      </c>
      <c r="I12" s="2">
        <f>E12*E12</f>
        <v>0.98386547283840697</v>
      </c>
      <c r="J12" s="2">
        <f>F12*F12</f>
        <v>1.6134527161593012E-2</v>
      </c>
      <c r="K12" s="2">
        <f>E12*F12</f>
        <v>-0.12599287358761538</v>
      </c>
      <c r="L12" s="2">
        <f>A12*B12</f>
        <v>196</v>
      </c>
      <c r="M12" s="2">
        <f>B12*E12</f>
        <v>194.41238644839541</v>
      </c>
      <c r="N12" s="2">
        <f>B12*F12</f>
        <v>-24.896264688498096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>$T$20*V12</f>
        <v>-4.5563528421895487</v>
      </c>
      <c r="X12" s="2">
        <f>$T$27*E12</f>
        <v>0.62570002175841721</v>
      </c>
      <c r="Y12" s="2">
        <f>$T$34*H12</f>
        <v>9.3427157984893691E-2</v>
      </c>
      <c r="Z12" s="2">
        <f>$T$13</f>
        <v>200.46456580153361</v>
      </c>
      <c r="AA12">
        <f>V12</f>
        <v>1</v>
      </c>
      <c r="AB12">
        <f>AE12-$AB$1</f>
        <v>196.62734013908738</v>
      </c>
      <c r="AC12" s="2">
        <f>B12</f>
        <v>196</v>
      </c>
      <c r="AD12" s="2">
        <f>(AB12-AC12)^2</f>
        <v>0.39355565011017335</v>
      </c>
      <c r="AE12" s="2">
        <f t="shared" ref="AE12:AE21" si="5">SUM(W12:Z12)</f>
        <v>196.62734013908738</v>
      </c>
      <c r="AF12" s="2" t="s">
        <v>39</v>
      </c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193</v>
      </c>
      <c r="C13" s="2">
        <f t="shared" ref="C13:C21" si="6">A13*A13</f>
        <v>4</v>
      </c>
      <c r="D13">
        <f t="shared" si="4"/>
        <v>3.3963243243243242</v>
      </c>
      <c r="E13" s="2">
        <f t="shared" ref="E13:E21" si="7">SIN(D13)</f>
        <v>-0.25198574717523076</v>
      </c>
      <c r="F13" s="2">
        <f t="shared" ref="F13:F21" si="8">COS(D13)</f>
        <v>-0.96773094567681395</v>
      </c>
      <c r="G13" s="2">
        <f t="shared" ref="G13:G21" si="9">A13*E13</f>
        <v>-0.50397149435046151</v>
      </c>
      <c r="H13" s="2">
        <f t="shared" ref="H13:H21" si="10">A13*F13</f>
        <v>-1.9354618913536279</v>
      </c>
      <c r="I13" s="2">
        <f t="shared" ref="I13:I21" si="11">E13*E13</f>
        <v>6.3496816779459314E-2</v>
      </c>
      <c r="J13" s="2">
        <f t="shared" ref="J13:J21" si="12">F13*F13</f>
        <v>0.9365031832205406</v>
      </c>
      <c r="K13" s="2">
        <f t="shared" ref="K13:K21" si="13">E13*F13</f>
        <v>0.24385440541096462</v>
      </c>
      <c r="L13" s="2">
        <f t="shared" ref="L13:L16" si="14">A13*B13</f>
        <v>386</v>
      </c>
      <c r="M13" s="2">
        <f t="shared" ref="M13:M16" si="15">B13*E13</f>
        <v>-48.633249204819535</v>
      </c>
      <c r="N13" s="2">
        <f t="shared" ref="N13:N16" si="16">B13*F13</f>
        <v>-186.7720725156251</v>
      </c>
      <c r="O13" s="2"/>
      <c r="P13" s="2"/>
      <c r="Q13" s="2"/>
      <c r="R13" s="2"/>
      <c r="S13" s="2">
        <f>MDETERM(P8:S11)</f>
        <v>52554.363061921962</v>
      </c>
      <c r="T13" s="8">
        <f>S13/T6</f>
        <v>200.46456580153361</v>
      </c>
      <c r="U13" s="2" t="s">
        <v>39</v>
      </c>
      <c r="V13" s="2">
        <v>2</v>
      </c>
      <c r="W13" s="2">
        <f t="shared" ref="W13:W21" si="17">$T$20*V13</f>
        <v>-9.1127056843790974</v>
      </c>
      <c r="X13" s="2">
        <f t="shared" ref="X13:X21" si="18">$T$27*E13</f>
        <v>-0.15895503425812829</v>
      </c>
      <c r="Y13" s="2">
        <f t="shared" ref="Y13:Y21" si="19">$T$34*H13</f>
        <v>1.4235726687237606</v>
      </c>
      <c r="Z13" s="2">
        <f t="shared" ref="Z13:Z21" si="20">$T$13</f>
        <v>200.46456580153361</v>
      </c>
      <c r="AA13">
        <f t="shared" ref="AA13:AA21" si="21">V13</f>
        <v>2</v>
      </c>
      <c r="AB13">
        <f t="shared" ref="AB13:AB16" si="22">AE13-$AB$1</f>
        <v>192.61647775162015</v>
      </c>
      <c r="AC13" s="2">
        <f t="shared" ref="AC13:AC16" si="23">B13</f>
        <v>193</v>
      </c>
      <c r="AD13" s="2">
        <f t="shared" ref="AD13:AD16" si="24">(AB13-AC13)^2</f>
        <v>0.14708931500233344</v>
      </c>
      <c r="AE13" s="2">
        <f t="shared" si="5"/>
        <v>192.61647775162015</v>
      </c>
      <c r="AF13" s="2" t="s">
        <v>39</v>
      </c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185</v>
      </c>
      <c r="C14" s="2">
        <f t="shared" si="6"/>
        <v>9</v>
      </c>
      <c r="D14">
        <f t="shared" si="4"/>
        <v>5.0944864864864865</v>
      </c>
      <c r="E14" s="2">
        <f t="shared" si="7"/>
        <v>-0.92788458535504281</v>
      </c>
      <c r="F14" s="2">
        <f t="shared" si="8"/>
        <v>0.37286753178642451</v>
      </c>
      <c r="G14" s="2">
        <f t="shared" si="9"/>
        <v>-2.7836537560651284</v>
      </c>
      <c r="H14" s="2">
        <f t="shared" si="10"/>
        <v>1.1186025953592735</v>
      </c>
      <c r="I14" s="2">
        <f t="shared" si="11"/>
        <v>0.86096980373949972</v>
      </c>
      <c r="J14" s="2">
        <f t="shared" si="12"/>
        <v>0.13903019626050028</v>
      </c>
      <c r="K14" s="2">
        <f t="shared" si="13"/>
        <v>-0.34597803512400477</v>
      </c>
      <c r="L14" s="2">
        <f t="shared" si="14"/>
        <v>555</v>
      </c>
      <c r="M14" s="2">
        <f t="shared" si="15"/>
        <v>-171.65864829068292</v>
      </c>
      <c r="N14" s="2">
        <f t="shared" si="16"/>
        <v>68.980493380488539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si="17"/>
        <v>-13.669058526568646</v>
      </c>
      <c r="X14" s="2">
        <f t="shared" si="18"/>
        <v>-0.58531852577413512</v>
      </c>
      <c r="Y14" s="2">
        <f t="shared" si="19"/>
        <v>-0.82275558564639117</v>
      </c>
      <c r="Z14" s="2">
        <f t="shared" si="20"/>
        <v>200.46456580153361</v>
      </c>
      <c r="AA14">
        <f t="shared" si="21"/>
        <v>3</v>
      </c>
      <c r="AB14">
        <f t="shared" si="22"/>
        <v>185.38743316354444</v>
      </c>
      <c r="AC14" s="2">
        <f t="shared" si="23"/>
        <v>185</v>
      </c>
      <c r="AD14" s="2">
        <f t="shared" si="24"/>
        <v>0.15010445621405547</v>
      </c>
      <c r="AE14" s="2">
        <f t="shared" si="5"/>
        <v>185.38743316354444</v>
      </c>
      <c r="AF14" s="2" t="s">
        <v>39</v>
      </c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183</v>
      </c>
      <c r="C15" s="2">
        <f t="shared" si="6"/>
        <v>16</v>
      </c>
      <c r="D15">
        <f t="shared" si="4"/>
        <v>6.7926486486486484</v>
      </c>
      <c r="E15" s="2">
        <f t="shared" si="7"/>
        <v>0.48770881082192924</v>
      </c>
      <c r="F15" s="2">
        <f t="shared" si="8"/>
        <v>0.87300636644108132</v>
      </c>
      <c r="G15" s="2">
        <f t="shared" si="9"/>
        <v>1.950835243287717</v>
      </c>
      <c r="H15" s="2">
        <f t="shared" si="10"/>
        <v>3.4920254657643253</v>
      </c>
      <c r="I15" s="2">
        <f t="shared" si="11"/>
        <v>0.23785988415334036</v>
      </c>
      <c r="J15" s="2">
        <f t="shared" si="12"/>
        <v>0.76214011584665953</v>
      </c>
      <c r="K15" s="2">
        <f t="shared" si="13"/>
        <v>0.42577289681695318</v>
      </c>
      <c r="L15" s="2">
        <f t="shared" si="14"/>
        <v>732</v>
      </c>
      <c r="M15" s="2">
        <f t="shared" si="15"/>
        <v>89.250712380413049</v>
      </c>
      <c r="N15" s="2">
        <f t="shared" si="16"/>
        <v>159.76016505871789</v>
      </c>
      <c r="O15" s="2"/>
      <c r="P15" s="2">
        <f>P1</f>
        <v>5</v>
      </c>
      <c r="Q15" s="2">
        <f>T1</f>
        <v>935</v>
      </c>
      <c r="R15" s="2">
        <f t="shared" ref="R15:S15" si="25">R1</f>
        <v>1.103723732820804</v>
      </c>
      <c r="S15" s="2">
        <f t="shared" si="25"/>
        <v>-0.44352794574501964</v>
      </c>
      <c r="T15" s="2"/>
      <c r="U15" s="2" t="s">
        <v>39</v>
      </c>
      <c r="V15" s="2">
        <v>4</v>
      </c>
      <c r="W15" s="2">
        <f t="shared" si="17"/>
        <v>-18.225411368758195</v>
      </c>
      <c r="X15" s="2">
        <f t="shared" si="18"/>
        <v>0.30765141124541767</v>
      </c>
      <c r="Y15" s="2">
        <f t="shared" si="19"/>
        <v>-2.56845770705034</v>
      </c>
      <c r="Z15" s="2">
        <f t="shared" si="20"/>
        <v>200.46456580153361</v>
      </c>
      <c r="AA15">
        <f t="shared" si="21"/>
        <v>4</v>
      </c>
      <c r="AB15">
        <f t="shared" si="22"/>
        <v>179.97834813697048</v>
      </c>
      <c r="AC15" s="2">
        <f t="shared" si="23"/>
        <v>183</v>
      </c>
      <c r="AD15" s="2">
        <f t="shared" si="24"/>
        <v>9.1303799813497601</v>
      </c>
      <c r="AE15" s="2">
        <f t="shared" si="5"/>
        <v>179.97834813697048</v>
      </c>
      <c r="AF15" s="2" t="s">
        <v>39</v>
      </c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178</v>
      </c>
      <c r="C16" s="2">
        <f t="shared" si="6"/>
        <v>25</v>
      </c>
      <c r="D16">
        <f t="shared" si="4"/>
        <v>8.4908108108108102</v>
      </c>
      <c r="E16" s="2">
        <f t="shared" si="7"/>
        <v>0.80398532366998798</v>
      </c>
      <c r="F16" s="2">
        <f t="shared" si="8"/>
        <v>-0.59464913968092536</v>
      </c>
      <c r="G16" s="2">
        <f t="shared" si="9"/>
        <v>4.01992661834994</v>
      </c>
      <c r="H16" s="2">
        <f t="shared" si="10"/>
        <v>-2.9732456984046269</v>
      </c>
      <c r="I16" s="2">
        <f t="shared" si="11"/>
        <v>0.64639240067673531</v>
      </c>
      <c r="J16" s="2">
        <f t="shared" si="12"/>
        <v>0.35360759932326469</v>
      </c>
      <c r="K16" s="2">
        <f t="shared" si="13"/>
        <v>-0.47808918103644865</v>
      </c>
      <c r="L16" s="2">
        <f t="shared" si="14"/>
        <v>890</v>
      </c>
      <c r="M16" s="2">
        <f t="shared" si="15"/>
        <v>143.10938761325787</v>
      </c>
      <c r="N16" s="2">
        <f t="shared" si="16"/>
        <v>-105.84754686320471</v>
      </c>
      <c r="O16" s="2"/>
      <c r="P16" s="2">
        <f t="shared" ref="P16:S18" si="26">P2</f>
        <v>15</v>
      </c>
      <c r="Q16" s="2">
        <f t="shared" ref="Q16:Q18" si="27">T2</f>
        <v>2759</v>
      </c>
      <c r="R16" s="2">
        <f t="shared" si="26"/>
        <v>3.6750365420812274</v>
      </c>
      <c r="S16" s="2">
        <f t="shared" si="26"/>
        <v>-0.42510128724944218</v>
      </c>
      <c r="T16" s="2"/>
      <c r="U16" s="2" t="s">
        <v>39</v>
      </c>
      <c r="V16" s="2">
        <v>5</v>
      </c>
      <c r="W16" s="2">
        <f t="shared" si="17"/>
        <v>-22.781764210947742</v>
      </c>
      <c r="X16" s="2">
        <f t="shared" si="18"/>
        <v>0.50716167918070765</v>
      </c>
      <c r="Y16" s="2">
        <f t="shared" si="19"/>
        <v>2.1868843466037395</v>
      </c>
      <c r="Z16" s="2">
        <f t="shared" si="20"/>
        <v>200.46456580153361</v>
      </c>
      <c r="AA16">
        <f t="shared" si="21"/>
        <v>5</v>
      </c>
      <c r="AB16">
        <f t="shared" si="22"/>
        <v>180.37684761637033</v>
      </c>
      <c r="AC16" s="2">
        <f t="shared" si="23"/>
        <v>178</v>
      </c>
      <c r="AD16" s="2">
        <f t="shared" si="24"/>
        <v>5.6494045914453048</v>
      </c>
      <c r="AE16" s="2">
        <f t="shared" si="5"/>
        <v>180.37684761637033</v>
      </c>
      <c r="AF16" s="2" t="s">
        <v>39</v>
      </c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10">
        <v>6</v>
      </c>
      <c r="B17" s="10" t="s">
        <v>43</v>
      </c>
      <c r="C17" s="2">
        <f t="shared" si="6"/>
        <v>36</v>
      </c>
      <c r="D17">
        <f t="shared" si="4"/>
        <v>10.188972972972973</v>
      </c>
      <c r="E17" s="2">
        <f t="shared" si="7"/>
        <v>-0.69195607024800942</v>
      </c>
      <c r="F17" s="2">
        <f t="shared" si="8"/>
        <v>-0.72193960747899943</v>
      </c>
      <c r="G17" s="2">
        <f t="shared" si="9"/>
        <v>-4.1517364214880565</v>
      </c>
      <c r="H17" s="2">
        <f t="shared" si="10"/>
        <v>-4.3316376448739966</v>
      </c>
      <c r="I17" s="2">
        <f t="shared" si="11"/>
        <v>0.47880320315306818</v>
      </c>
      <c r="J17" s="2">
        <f t="shared" si="12"/>
        <v>0.52119679684693176</v>
      </c>
      <c r="K17" s="2">
        <f t="shared" si="13"/>
        <v>0.49955049374755889</v>
      </c>
      <c r="L17" s="2"/>
      <c r="M17" s="2"/>
      <c r="N17" s="2"/>
      <c r="O17" s="2"/>
      <c r="P17" s="2">
        <f t="shared" si="26"/>
        <v>1.103723732820804</v>
      </c>
      <c r="Q17" s="2">
        <f t="shared" si="27"/>
        <v>206.48058894656384</v>
      </c>
      <c r="R17" s="2">
        <f t="shared" si="26"/>
        <v>2.7925843781874415</v>
      </c>
      <c r="S17" s="2">
        <f t="shared" si="26"/>
        <v>-0.28043278752015099</v>
      </c>
      <c r="T17" s="2"/>
      <c r="U17" s="2" t="s">
        <v>39</v>
      </c>
      <c r="V17" s="6">
        <v>6</v>
      </c>
      <c r="W17" s="6">
        <f t="shared" si="17"/>
        <v>-27.338117053137292</v>
      </c>
      <c r="X17" s="6">
        <f t="shared" si="18"/>
        <v>-0.43649254802854082</v>
      </c>
      <c r="Y17" s="6">
        <f t="shared" si="19"/>
        <v>3.1860100111528977</v>
      </c>
      <c r="Z17" s="2">
        <f t="shared" si="20"/>
        <v>200.46456580153361</v>
      </c>
      <c r="AA17" s="7">
        <f t="shared" si="21"/>
        <v>6</v>
      </c>
      <c r="AB17" s="7">
        <f>AE17</f>
        <v>175.87596621152068</v>
      </c>
      <c r="AC17" s="6"/>
      <c r="AD17" s="6"/>
      <c r="AE17" s="9">
        <f t="shared" si="5"/>
        <v>175.87596621152068</v>
      </c>
      <c r="AF17" s="6" t="s">
        <v>39</v>
      </c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10">
        <v>7</v>
      </c>
      <c r="B18" s="10"/>
      <c r="C18" s="2">
        <f t="shared" si="6"/>
        <v>49</v>
      </c>
      <c r="D18">
        <f t="shared" si="4"/>
        <v>11.887135135135134</v>
      </c>
      <c r="E18" s="2">
        <f t="shared" si="7"/>
        <v>-0.62819836981583099</v>
      </c>
      <c r="F18" s="2">
        <f t="shared" si="8"/>
        <v>0.77805321679222716</v>
      </c>
      <c r="G18" s="2">
        <f t="shared" si="9"/>
        <v>-4.3973885887108173</v>
      </c>
      <c r="H18" s="2">
        <f t="shared" si="10"/>
        <v>5.4463725175455906</v>
      </c>
      <c r="I18" s="2">
        <f t="shared" si="11"/>
        <v>0.39463319183926754</v>
      </c>
      <c r="J18" s="2">
        <f t="shared" si="12"/>
        <v>0.60536680816073241</v>
      </c>
      <c r="K18" s="2">
        <f t="shared" si="13"/>
        <v>-0.48877176241884046</v>
      </c>
      <c r="L18" s="2"/>
      <c r="M18" s="2"/>
      <c r="N18" s="2"/>
      <c r="O18" s="2"/>
      <c r="P18" s="2">
        <f t="shared" si="26"/>
        <v>-0.44352794574501964</v>
      </c>
      <c r="Q18" s="2">
        <f t="shared" si="27"/>
        <v>-88.775225628121461</v>
      </c>
      <c r="R18" s="2">
        <f t="shared" si="26"/>
        <v>-0.28043278752015099</v>
      </c>
      <c r="S18" s="2">
        <f t="shared" si="26"/>
        <v>2.207415621812558</v>
      </c>
      <c r="T18" s="2"/>
      <c r="U18" s="2" t="s">
        <v>39</v>
      </c>
      <c r="V18" s="6">
        <v>7</v>
      </c>
      <c r="W18" s="6">
        <f t="shared" si="17"/>
        <v>-31.894469895326843</v>
      </c>
      <c r="X18" s="6">
        <f t="shared" si="18"/>
        <v>-0.39627357703503935</v>
      </c>
      <c r="Y18" s="6">
        <f t="shared" si="19"/>
        <v>-4.0059208059341316</v>
      </c>
      <c r="Z18" s="2">
        <f>$T$13</f>
        <v>200.46456580153361</v>
      </c>
      <c r="AA18" s="7">
        <f t="shared" si="21"/>
        <v>7</v>
      </c>
      <c r="AB18" s="7">
        <f t="shared" ref="AB18:AB21" si="28">AE18</f>
        <v>164.16790152323759</v>
      </c>
      <c r="AC18" s="6"/>
      <c r="AD18" s="6"/>
      <c r="AE18" s="9">
        <f t="shared" si="5"/>
        <v>164.16790152323759</v>
      </c>
      <c r="AF18" s="6" t="s">
        <v>39</v>
      </c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10">
        <v>8</v>
      </c>
      <c r="B19" s="10"/>
      <c r="C19" s="2">
        <f t="shared" si="6"/>
        <v>64</v>
      </c>
      <c r="D19">
        <f t="shared" si="4"/>
        <v>13.585297297297297</v>
      </c>
      <c r="E19" s="2">
        <f t="shared" si="7"/>
        <v>0.85154579363390637</v>
      </c>
      <c r="F19" s="2">
        <f t="shared" si="8"/>
        <v>0.52428023169331928</v>
      </c>
      <c r="G19" s="2">
        <f t="shared" si="9"/>
        <v>6.8123663490712509</v>
      </c>
      <c r="H19" s="2">
        <f t="shared" si="10"/>
        <v>4.1942418535465542</v>
      </c>
      <c r="I19" s="2">
        <f t="shared" si="11"/>
        <v>0.72513023865559945</v>
      </c>
      <c r="J19" s="2">
        <f t="shared" si="12"/>
        <v>0.27486976134440055</v>
      </c>
      <c r="K19" s="2">
        <f t="shared" si="13"/>
        <v>0.44644862598385587</v>
      </c>
      <c r="L19" s="2"/>
      <c r="M19" s="2"/>
      <c r="N19" s="2"/>
      <c r="O19" s="2"/>
      <c r="P19" s="2"/>
      <c r="Q19" s="2"/>
      <c r="R19" s="2"/>
      <c r="S19" s="2"/>
      <c r="T19" s="2"/>
      <c r="U19" s="2" t="s">
        <v>39</v>
      </c>
      <c r="V19" s="6">
        <v>8</v>
      </c>
      <c r="W19" s="6">
        <f t="shared" si="17"/>
        <v>-36.45082273751639</v>
      </c>
      <c r="X19" s="6">
        <f t="shared" si="18"/>
        <v>0.53716328132366586</v>
      </c>
      <c r="Y19" s="6">
        <f t="shared" si="19"/>
        <v>-3.0849525353094309</v>
      </c>
      <c r="Z19" s="2">
        <f t="shared" si="20"/>
        <v>200.46456580153361</v>
      </c>
      <c r="AA19" s="7">
        <f t="shared" si="21"/>
        <v>8</v>
      </c>
      <c r="AB19" s="7">
        <f t="shared" si="28"/>
        <v>161.46595381003146</v>
      </c>
      <c r="AC19" s="6"/>
      <c r="AD19" s="6"/>
      <c r="AE19" s="9">
        <f t="shared" si="5"/>
        <v>161.46595381003146</v>
      </c>
      <c r="AF19" s="6" t="s">
        <v>39</v>
      </c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10">
        <v>9</v>
      </c>
      <c r="B20" s="10"/>
      <c r="C20" s="2">
        <f t="shared" si="6"/>
        <v>81</v>
      </c>
      <c r="D20">
        <f t="shared" si="4"/>
        <v>15.283459459459459</v>
      </c>
      <c r="E20" s="2">
        <f t="shared" si="7"/>
        <v>0.41186868131902471</v>
      </c>
      <c r="F20" s="2">
        <f t="shared" si="8"/>
        <v>-0.91124321086553384</v>
      </c>
      <c r="G20" s="2">
        <f t="shared" si="9"/>
        <v>3.7068181318712226</v>
      </c>
      <c r="H20" s="2">
        <f t="shared" si="10"/>
        <v>-8.2011888977898053</v>
      </c>
      <c r="I20" s="2">
        <f t="shared" si="11"/>
        <v>0.16963581065147235</v>
      </c>
      <c r="J20" s="2">
        <f t="shared" si="12"/>
        <v>0.83036418934852774</v>
      </c>
      <c r="K20" s="2">
        <f t="shared" si="13"/>
        <v>-0.37531253962010142</v>
      </c>
      <c r="L20" s="2"/>
      <c r="M20" s="2"/>
      <c r="N20" s="2"/>
      <c r="O20" s="2"/>
      <c r="P20" s="2"/>
      <c r="Q20" s="2"/>
      <c r="R20" s="2"/>
      <c r="S20" s="2">
        <f>MDETERM(P15:S18)</f>
        <v>-1194.5064732473418</v>
      </c>
      <c r="T20" s="8">
        <f>S20/T6</f>
        <v>-4.5563528421895487</v>
      </c>
      <c r="U20" s="2" t="s">
        <v>39</v>
      </c>
      <c r="V20" s="6">
        <v>9</v>
      </c>
      <c r="W20" s="6">
        <f t="shared" si="17"/>
        <v>-41.007175579705937</v>
      </c>
      <c r="X20" s="6">
        <f t="shared" si="18"/>
        <v>0.25981072772099634</v>
      </c>
      <c r="Y20" s="6">
        <f t="shared" si="19"/>
        <v>6.0321458242554336</v>
      </c>
      <c r="Z20" s="2">
        <f t="shared" si="20"/>
        <v>200.46456580153361</v>
      </c>
      <c r="AA20" s="7">
        <f t="shared" si="21"/>
        <v>9</v>
      </c>
      <c r="AB20" s="7">
        <f t="shared" si="28"/>
        <v>165.74934677380412</v>
      </c>
      <c r="AC20" s="6"/>
      <c r="AD20" s="6"/>
      <c r="AE20" s="9">
        <f t="shared" si="5"/>
        <v>165.74934677380412</v>
      </c>
      <c r="AF20" s="6" t="s">
        <v>39</v>
      </c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10">
        <v>10</v>
      </c>
      <c r="B21" s="10"/>
      <c r="C21" s="2">
        <f t="shared" si="6"/>
        <v>100</v>
      </c>
      <c r="D21">
        <f t="shared" si="4"/>
        <v>16.98162162162162</v>
      </c>
      <c r="E21" s="2">
        <f t="shared" si="7"/>
        <v>-0.9561783620728973</v>
      </c>
      <c r="F21" s="2">
        <f t="shared" si="8"/>
        <v>-0.29278480135347063</v>
      </c>
      <c r="G21" s="2">
        <f t="shared" si="9"/>
        <v>-9.5617836207289724</v>
      </c>
      <c r="H21" s="2">
        <f t="shared" si="10"/>
        <v>-2.9278480135347063</v>
      </c>
      <c r="I21" s="2">
        <f t="shared" si="11"/>
        <v>0.91427706009640874</v>
      </c>
      <c r="J21" s="2">
        <f t="shared" si="12"/>
        <v>8.5722939903591255E-2</v>
      </c>
      <c r="K21" s="2">
        <f t="shared" si="13"/>
        <v>0.27995449179800014</v>
      </c>
      <c r="L21" s="2"/>
      <c r="M21" s="2"/>
      <c r="N21" s="2"/>
      <c r="O21" s="2"/>
      <c r="P21" s="2"/>
      <c r="Q21" s="2"/>
      <c r="R21" s="2"/>
      <c r="S21" s="2"/>
      <c r="T21" s="2"/>
      <c r="U21" s="2" t="s">
        <v>39</v>
      </c>
      <c r="V21" s="6">
        <v>10</v>
      </c>
      <c r="W21" s="6">
        <f t="shared" si="17"/>
        <v>-45.563528421895484</v>
      </c>
      <c r="X21" s="6">
        <f t="shared" si="18"/>
        <v>-0.60316651240788255</v>
      </c>
      <c r="Y21" s="6">
        <f t="shared" si="19"/>
        <v>2.1534934006528719</v>
      </c>
      <c r="Z21" s="2">
        <f t="shared" si="20"/>
        <v>200.46456580153361</v>
      </c>
      <c r="AA21" s="7">
        <f t="shared" si="21"/>
        <v>10</v>
      </c>
      <c r="AB21" s="7">
        <f t="shared" si="28"/>
        <v>156.45136426788312</v>
      </c>
      <c r="AC21" s="6"/>
      <c r="AD21" s="6"/>
      <c r="AE21" s="9">
        <f t="shared" si="5"/>
        <v>156.45136426788312</v>
      </c>
      <c r="AF21" s="6" t="s">
        <v>39</v>
      </c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/>
      <c r="B22" s="2"/>
      <c r="C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>
        <f>P1</f>
        <v>5</v>
      </c>
      <c r="Q22" s="2">
        <f t="shared" ref="Q22:S22" si="29">Q1</f>
        <v>15</v>
      </c>
      <c r="R22" s="2">
        <f>T1</f>
        <v>935</v>
      </c>
      <c r="S22" s="2">
        <f t="shared" si="29"/>
        <v>-0.44352794574501964</v>
      </c>
      <c r="T22" s="2"/>
      <c r="U22" s="2" t="s">
        <v>39</v>
      </c>
      <c r="V22" s="6"/>
      <c r="W22" s="6"/>
      <c r="X22" s="6"/>
      <c r="Y22" s="6"/>
      <c r="Z22" s="6"/>
      <c r="AA22" s="7"/>
      <c r="AB22" s="7"/>
      <c r="AC22" s="6"/>
      <c r="AD22" s="6"/>
      <c r="AE22" s="6"/>
      <c r="AF22" s="6" t="s">
        <v>39</v>
      </c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/>
      <c r="B23" s="2"/>
      <c r="C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>
        <f t="shared" ref="P23:S25" si="30">P2</f>
        <v>15</v>
      </c>
      <c r="Q23" s="2">
        <f t="shared" si="30"/>
        <v>55</v>
      </c>
      <c r="R23" s="2">
        <f t="shared" ref="R23:R25" si="31">T2</f>
        <v>2759</v>
      </c>
      <c r="S23" s="2">
        <f t="shared" si="30"/>
        <v>-0.42510128724944218</v>
      </c>
      <c r="T23" s="2"/>
      <c r="U23" s="2" t="s">
        <v>39</v>
      </c>
      <c r="V23" s="6"/>
      <c r="W23" s="6"/>
      <c r="X23" s="6"/>
      <c r="Y23" s="6"/>
      <c r="Z23" s="6"/>
      <c r="AA23" s="7"/>
      <c r="AB23" s="7"/>
      <c r="AC23" s="6"/>
      <c r="AD23" s="6"/>
      <c r="AE23" s="6"/>
      <c r="AF23" s="6" t="s">
        <v>39</v>
      </c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/>
      <c r="B24" s="2"/>
      <c r="C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>
        <f t="shared" si="30"/>
        <v>1.103723732820804</v>
      </c>
      <c r="Q24" s="2">
        <f t="shared" si="30"/>
        <v>3.6750365420812274</v>
      </c>
      <c r="R24" s="2">
        <f t="shared" si="31"/>
        <v>206.48058894656384</v>
      </c>
      <c r="S24" s="2">
        <f t="shared" si="30"/>
        <v>-0.28043278752015099</v>
      </c>
      <c r="T24" s="2"/>
      <c r="U24" s="2" t="s">
        <v>39</v>
      </c>
      <c r="V24" s="6"/>
      <c r="W24" s="6"/>
      <c r="X24" s="6"/>
      <c r="Y24" s="6"/>
      <c r="Z24" s="6"/>
      <c r="AA24" s="7"/>
      <c r="AB24" s="7"/>
      <c r="AC24" s="6"/>
      <c r="AD24" s="6"/>
      <c r="AE24" s="6"/>
      <c r="AF24" s="6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/>
      <c r="B25" s="2"/>
      <c r="C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>
        <f t="shared" si="30"/>
        <v>-0.44352794574501964</v>
      </c>
      <c r="Q25" s="2">
        <f t="shared" si="30"/>
        <v>-0.42510128724944218</v>
      </c>
      <c r="R25" s="2">
        <f t="shared" si="31"/>
        <v>-88.775225628121461</v>
      </c>
      <c r="S25" s="2">
        <f t="shared" si="30"/>
        <v>2.207415621812558</v>
      </c>
      <c r="T25" s="2"/>
      <c r="U25" s="2" t="s">
        <v>39</v>
      </c>
      <c r="V25" s="6"/>
      <c r="W25" s="6"/>
      <c r="X25" s="6"/>
      <c r="Y25" s="6"/>
      <c r="Z25" s="6"/>
      <c r="AA25" s="7"/>
      <c r="AB25" s="7"/>
      <c r="AC25" s="6"/>
      <c r="AD25" s="6"/>
      <c r="AE25" s="6"/>
      <c r="AF25" s="6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/>
      <c r="B26" s="2"/>
      <c r="C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6"/>
      <c r="W26" s="6"/>
      <c r="X26" s="6"/>
      <c r="Y26" s="6"/>
      <c r="Z26" s="6"/>
      <c r="AA26" s="7"/>
      <c r="AB26" s="7"/>
      <c r="AC26" s="6"/>
      <c r="AD26" s="6"/>
      <c r="AE26" s="6"/>
      <c r="AF26" s="6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/>
      <c r="B27" s="3"/>
      <c r="C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>
        <f>MDETERM(P22:S25)</f>
        <v>165.37485233096854</v>
      </c>
      <c r="T27" s="8">
        <f>S27/T6</f>
        <v>0.63080962332203272</v>
      </c>
      <c r="U27" s="2"/>
      <c r="V27" s="6"/>
      <c r="W27" s="6"/>
      <c r="X27" s="6"/>
      <c r="Y27" s="6"/>
      <c r="Z27" s="6"/>
      <c r="AA27" s="7"/>
      <c r="AB27" s="7"/>
      <c r="AC27" s="6"/>
      <c r="AD27" s="6"/>
      <c r="AE27" s="6"/>
      <c r="AF27" s="6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/>
      <c r="B28" s="3"/>
      <c r="C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6"/>
      <c r="W28" s="6"/>
      <c r="X28" s="6"/>
      <c r="Y28" s="6"/>
      <c r="Z28" s="6"/>
      <c r="AA28" s="7"/>
      <c r="AB28" s="7"/>
      <c r="AC28" s="6"/>
      <c r="AD28" s="6"/>
      <c r="AE28" s="6"/>
      <c r="AF28" s="6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/>
      <c r="B29" s="3"/>
      <c r="C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>
        <f>P1</f>
        <v>5</v>
      </c>
      <c r="Q29" s="2">
        <f t="shared" ref="Q29:R29" si="32">Q1</f>
        <v>15</v>
      </c>
      <c r="R29" s="2">
        <f t="shared" si="32"/>
        <v>1.103723732820804</v>
      </c>
      <c r="S29" s="2">
        <f>T1</f>
        <v>935</v>
      </c>
      <c r="T29" s="2"/>
      <c r="U29" s="2"/>
      <c r="V29" s="6"/>
      <c r="W29" s="6"/>
      <c r="X29" s="6"/>
      <c r="Y29" s="6"/>
      <c r="Z29" s="6"/>
      <c r="AA29" s="7"/>
      <c r="AB29" s="7"/>
      <c r="AC29" s="6"/>
      <c r="AD29" s="6"/>
      <c r="AE29" s="6"/>
      <c r="AF29" s="6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/>
      <c r="B30" s="3"/>
      <c r="C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>
        <f t="shared" ref="P30:R32" si="33">P2</f>
        <v>15</v>
      </c>
      <c r="Q30" s="2">
        <f t="shared" si="33"/>
        <v>55</v>
      </c>
      <c r="R30" s="2">
        <f t="shared" si="33"/>
        <v>3.6750365420812274</v>
      </c>
      <c r="S30" s="2">
        <f t="shared" ref="S30:S32" si="34">T2</f>
        <v>2759</v>
      </c>
      <c r="T30" s="2"/>
      <c r="U30" s="2"/>
      <c r="V30" s="6"/>
      <c r="W30" s="6"/>
      <c r="X30" s="6"/>
      <c r="Y30" s="6"/>
      <c r="Z30" s="6"/>
      <c r="AA30" s="7"/>
      <c r="AB30" s="7"/>
      <c r="AC30" s="6"/>
      <c r="AD30" s="6"/>
      <c r="AE30" s="6"/>
      <c r="AF30" s="6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/>
      <c r="B31" s="3"/>
      <c r="C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>
        <f t="shared" si="33"/>
        <v>1.103723732820804</v>
      </c>
      <c r="Q31" s="2">
        <f t="shared" si="33"/>
        <v>3.6750365420812274</v>
      </c>
      <c r="R31" s="2">
        <f t="shared" si="33"/>
        <v>2.7925843781874415</v>
      </c>
      <c r="S31" s="2">
        <f t="shared" si="34"/>
        <v>206.48058894656384</v>
      </c>
      <c r="T31" s="2"/>
      <c r="U31" s="2"/>
      <c r="V31" s="6"/>
      <c r="W31" s="6"/>
      <c r="X31" s="6"/>
      <c r="Y31" s="6"/>
      <c r="Z31" s="6"/>
      <c r="AA31" s="7"/>
      <c r="AB31" s="7"/>
      <c r="AC31" s="6"/>
      <c r="AD31" s="6"/>
      <c r="AE31" s="6"/>
      <c r="AF31" s="6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/>
      <c r="B32" s="3"/>
      <c r="C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>
        <f t="shared" si="33"/>
        <v>-0.44352794574501964</v>
      </c>
      <c r="Q32" s="2">
        <f t="shared" si="33"/>
        <v>-0.42510128724944218</v>
      </c>
      <c r="R32" s="2">
        <f t="shared" si="33"/>
        <v>-0.28043278752015099</v>
      </c>
      <c r="S32" s="2">
        <f t="shared" si="34"/>
        <v>-88.775225628121461</v>
      </c>
      <c r="T32" s="2"/>
      <c r="U32" s="2"/>
      <c r="V32" s="6"/>
      <c r="W32" s="6"/>
      <c r="X32" s="6"/>
      <c r="Y32" s="6"/>
      <c r="Z32" s="6"/>
      <c r="AA32" s="7"/>
      <c r="AB32" s="7"/>
      <c r="AC32" s="6"/>
      <c r="AD32" s="6"/>
      <c r="AE32" s="6"/>
      <c r="AF32" s="6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/>
      <c r="B33" s="3"/>
      <c r="C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6"/>
      <c r="W33" s="6"/>
      <c r="X33" s="6"/>
      <c r="Y33" s="6"/>
      <c r="Z33" s="6"/>
      <c r="AA33" s="7"/>
      <c r="AB33" s="7"/>
      <c r="AC33" s="6"/>
      <c r="AD33" s="6"/>
      <c r="AE33" s="6"/>
      <c r="AF33" s="6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/>
      <c r="B34" s="3"/>
      <c r="C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>
        <f>MDETERM(P29:S32)</f>
        <v>-192.8262591849342</v>
      </c>
      <c r="T34" s="8">
        <f>S34/T6</f>
        <v>-0.73552089818112565</v>
      </c>
      <c r="U34" s="2"/>
      <c r="V34" s="6"/>
      <c r="W34" s="6"/>
      <c r="X34" s="6"/>
      <c r="Y34" s="6"/>
      <c r="Z34" s="6"/>
      <c r="AA34" s="7"/>
      <c r="AB34" s="7"/>
      <c r="AC34" s="6"/>
      <c r="AD34" s="6"/>
      <c r="AE34" s="6"/>
      <c r="AF34" s="6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/>
      <c r="B35" s="3"/>
      <c r="C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6"/>
      <c r="W35" s="6"/>
      <c r="X35" s="6"/>
      <c r="Y35" s="6"/>
      <c r="Z35" s="6"/>
      <c r="AA35" s="7"/>
      <c r="AB35" s="7"/>
      <c r="AC35" s="6"/>
      <c r="AD35" s="6"/>
      <c r="AE35" s="6"/>
      <c r="AF35" s="6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/>
      <c r="B36" s="3"/>
      <c r="C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6"/>
      <c r="W36" s="6"/>
      <c r="X36" s="6"/>
      <c r="Y36" s="6"/>
      <c r="Z36" s="6"/>
      <c r="AA36" s="7"/>
      <c r="AB36" s="7"/>
      <c r="AC36" s="6"/>
      <c r="AD36" s="6"/>
      <c r="AE36" s="6"/>
      <c r="AF36" s="6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/>
      <c r="B37" s="3"/>
      <c r="C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6"/>
      <c r="W37" s="6"/>
      <c r="X37" s="6"/>
      <c r="Y37" s="6"/>
      <c r="Z37" s="6"/>
      <c r="AA37" s="7"/>
      <c r="AB37" s="7"/>
      <c r="AC37" s="6"/>
      <c r="AD37" s="6"/>
      <c r="AE37" s="6"/>
      <c r="AF37" s="6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/>
      <c r="B38" s="3"/>
      <c r="C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6"/>
      <c r="W38" s="6"/>
      <c r="X38" s="6"/>
      <c r="Y38" s="6"/>
      <c r="Z38" s="6"/>
      <c r="AA38" s="7"/>
      <c r="AB38" s="7"/>
      <c r="AC38" s="6"/>
      <c r="AD38" s="6"/>
      <c r="AE38" s="6"/>
      <c r="AF38" s="6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/>
      <c r="B39" s="3"/>
      <c r="C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6"/>
      <c r="W39" s="6"/>
      <c r="X39" s="6"/>
      <c r="Y39" s="6"/>
      <c r="Z39" s="6"/>
      <c r="AA39" s="7"/>
      <c r="AB39" s="7"/>
      <c r="AC39" s="6"/>
      <c r="AD39" s="6"/>
      <c r="AE39" s="6"/>
      <c r="AF39" s="6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/>
      <c r="B40" s="3"/>
      <c r="C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6"/>
      <c r="W40" s="6"/>
      <c r="X40" s="6"/>
      <c r="Y40" s="6"/>
      <c r="Z40" s="6"/>
      <c r="AA40" s="7"/>
      <c r="AB40" s="7"/>
      <c r="AC40" s="6"/>
      <c r="AD40" s="6"/>
      <c r="AE40" s="6"/>
      <c r="AF40" s="6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/>
      <c r="B41" s="3"/>
      <c r="C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6"/>
      <c r="W41" s="6"/>
      <c r="X41" s="6"/>
      <c r="Y41" s="6"/>
      <c r="Z41" s="6"/>
      <c r="AA41" s="7"/>
      <c r="AB41" s="7"/>
      <c r="AC41" s="6"/>
      <c r="AD41" s="6"/>
      <c r="AE41" s="6"/>
      <c r="AF41" s="6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/>
      <c r="B42" s="3"/>
      <c r="C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6"/>
      <c r="W42" s="6"/>
      <c r="X42" s="6"/>
      <c r="Y42" s="6"/>
      <c r="Z42" s="6"/>
      <c r="AA42" s="7"/>
      <c r="AB42" s="7"/>
      <c r="AC42" s="6"/>
      <c r="AD42" s="6"/>
      <c r="AE42" s="6"/>
      <c r="AF42" s="6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/>
      <c r="B43" s="3"/>
      <c r="C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6"/>
      <c r="W43" s="6"/>
      <c r="X43" s="6"/>
      <c r="Y43" s="6"/>
      <c r="Z43" s="6"/>
      <c r="AA43" s="7"/>
      <c r="AB43" s="7"/>
      <c r="AC43" s="6"/>
      <c r="AD43" s="6"/>
      <c r="AE43" s="6"/>
      <c r="AF43" s="6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/>
      <c r="B44" s="3"/>
      <c r="C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6"/>
      <c r="W44" s="6"/>
      <c r="X44" s="6"/>
      <c r="Y44" s="6"/>
      <c r="Z44" s="6"/>
      <c r="AA44" s="7"/>
      <c r="AB44" s="7"/>
      <c r="AC44" s="6"/>
      <c r="AD44" s="6"/>
      <c r="AE44" s="6"/>
      <c r="AF44" s="6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/>
      <c r="B45" s="3"/>
      <c r="C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6"/>
      <c r="W45" s="6"/>
      <c r="X45" s="6"/>
      <c r="Y45" s="6"/>
      <c r="Z45" s="6"/>
      <c r="AA45" s="7"/>
      <c r="AB45" s="7"/>
      <c r="AC45" s="6"/>
      <c r="AD45" s="6"/>
      <c r="AE45" s="6"/>
      <c r="AF45" s="6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/>
      <c r="B46" s="3"/>
      <c r="C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6"/>
      <c r="W46" s="6"/>
      <c r="X46" s="6"/>
      <c r="Y46" s="6"/>
      <c r="Z46" s="6"/>
      <c r="AA46" s="7"/>
      <c r="AB46" s="7"/>
      <c r="AC46" s="6"/>
      <c r="AD46" s="6"/>
      <c r="AE46" s="6"/>
      <c r="AF46" s="6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/>
      <c r="B47" s="2"/>
      <c r="C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zoomScaleNormal="100" workbookViewId="0">
      <selection activeCell="T5" sqref="T5"/>
    </sheetView>
  </sheetViews>
  <sheetFormatPr defaultRowHeight="15" x14ac:dyDescent="0.25"/>
  <cols>
    <col min="1" max="1" width="6.140625" customWidth="1"/>
    <col min="4" max="4" width="7.28515625" customWidth="1"/>
    <col min="5" max="5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5" max="25" width="15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f ca="1">RANDBETWEEN(2,36)</f>
        <v>15</v>
      </c>
      <c r="P1" s="2">
        <f>M2</f>
        <v>35</v>
      </c>
      <c r="Q1" s="2">
        <f>A9</f>
        <v>630</v>
      </c>
      <c r="R1" s="2">
        <f ca="1">E9</f>
        <v>3.9615380552877881</v>
      </c>
      <c r="S1" s="2">
        <f ca="1">F9</f>
        <v>1.2871045205946463</v>
      </c>
      <c r="T1" s="2">
        <f>B9</f>
        <v>40499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35</v>
      </c>
      <c r="P2" s="6">
        <f>A9</f>
        <v>630</v>
      </c>
      <c r="Q2" s="2">
        <f>C9</f>
        <v>14910</v>
      </c>
      <c r="R2" s="2">
        <f ca="1">G9</f>
        <v>61.33144036909647</v>
      </c>
      <c r="S2" s="2">
        <f ca="1">H9</f>
        <v>53.873447315598384</v>
      </c>
      <c r="T2" s="2">
        <f>L9</f>
        <v>731047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P3" s="6">
        <f ca="1">E9</f>
        <v>3.9615380552877881</v>
      </c>
      <c r="Q3" s="2">
        <f ca="1">G9</f>
        <v>61.33144036909647</v>
      </c>
      <c r="R3" s="2">
        <f ca="1">I9</f>
        <v>18.361284347889729</v>
      </c>
      <c r="S3" s="2">
        <f ca="1">K9</f>
        <v>0.62571330546309634</v>
      </c>
      <c r="T3" s="2">
        <f ca="1">M9</f>
        <v>4504.5581947168394</v>
      </c>
      <c r="U3" s="2" t="s">
        <v>39</v>
      </c>
      <c r="V3" s="2"/>
      <c r="W3" s="2" t="s">
        <v>39</v>
      </c>
      <c r="X3" s="2">
        <f ca="1">AE8</f>
        <v>1129.2531579251468</v>
      </c>
      <c r="Y3" s="2">
        <f ca="1">AC10</f>
        <v>3.3331336149561892</v>
      </c>
      <c r="Z3" t="str">
        <f ca="1">IF(ABS(Y3)&lt;3,"bine","rau")</f>
        <v>rau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 ca="1">2*M3/M1</f>
        <v>0.41887999999999997</v>
      </c>
      <c r="P4" s="6">
        <f ca="1">F9</f>
        <v>1.2871045205946463</v>
      </c>
      <c r="Q4" s="2">
        <f ca="1">H9</f>
        <v>53.873447315598384</v>
      </c>
      <c r="R4" s="2">
        <f ca="1">K9</f>
        <v>0.62571330546309634</v>
      </c>
      <c r="S4" s="2">
        <f ca="1">J9</f>
        <v>16.638715652110267</v>
      </c>
      <c r="T4" s="2">
        <f ca="1">N9</f>
        <v>1524.8371622526647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/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/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 t="str">
        <f ca="1">IF(Z3="bine",X3,"")</f>
        <v/>
      </c>
      <c r="Y5" s="2"/>
      <c r="Z5" s="2"/>
      <c r="AA5" s="2" t="s">
        <v>39</v>
      </c>
      <c r="AB5" s="2"/>
      <c r="AC5" s="2" t="s">
        <v>39</v>
      </c>
      <c r="AD5" s="2"/>
      <c r="AE5" s="2"/>
      <c r="AF5" s="2"/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/>
      <c r="P6" s="2"/>
      <c r="Q6" s="2"/>
      <c r="R6" s="2"/>
      <c r="S6" s="2"/>
      <c r="T6" s="2">
        <f ca="1">MDETERM(P1:S4)</f>
        <v>36447104.690684371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/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/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/>
      <c r="P8" s="2">
        <f>T1</f>
        <v>40499</v>
      </c>
      <c r="Q8" s="2">
        <f t="shared" ref="Q8:S11" si="0">Q1</f>
        <v>630</v>
      </c>
      <c r="R8" s="2">
        <f t="shared" ca="1" si="0"/>
        <v>3.9615380552877881</v>
      </c>
      <c r="S8" s="2">
        <f t="shared" ca="1" si="0"/>
        <v>1.2871045205946463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 ca="1">AE46-AC46</f>
        <v>-1.1487394654320724</v>
      </c>
      <c r="AE8" s="2">
        <f ca="1">AE47</f>
        <v>1129.2531579251468</v>
      </c>
      <c r="AF8" s="2"/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SUM(A12:A46)</f>
        <v>630</v>
      </c>
      <c r="B9">
        <f>SUM(B12:B46)</f>
        <v>40499</v>
      </c>
      <c r="C9">
        <f>SUM(C12:C46)</f>
        <v>14910</v>
      </c>
      <c r="E9">
        <f t="shared" ref="E9:N9" ca="1" si="1">SUM(E12:E46)</f>
        <v>3.9615380552877881</v>
      </c>
      <c r="F9">
        <f t="shared" ca="1" si="1"/>
        <v>1.2871045205946463</v>
      </c>
      <c r="G9">
        <f t="shared" ca="1" si="1"/>
        <v>61.33144036909647</v>
      </c>
      <c r="H9">
        <f t="shared" ca="1" si="1"/>
        <v>53.873447315598384</v>
      </c>
      <c r="I9">
        <f t="shared" ca="1" si="1"/>
        <v>18.361284347889729</v>
      </c>
      <c r="J9">
        <f t="shared" ca="1" si="1"/>
        <v>16.638715652110267</v>
      </c>
      <c r="K9">
        <f t="shared" ca="1" si="1"/>
        <v>0.62571330546309634</v>
      </c>
      <c r="L9">
        <f t="shared" si="1"/>
        <v>731047</v>
      </c>
      <c r="M9">
        <f t="shared" ca="1" si="1"/>
        <v>4504.5581947168394</v>
      </c>
      <c r="N9">
        <f t="shared" ca="1" si="1"/>
        <v>1524.8371622526647</v>
      </c>
      <c r="O9" s="2"/>
      <c r="P9" s="2">
        <f t="shared" ref="P9:P11" si="2">T2</f>
        <v>731047</v>
      </c>
      <c r="Q9" s="2">
        <f t="shared" si="0"/>
        <v>14910</v>
      </c>
      <c r="R9" s="2">
        <f t="shared" ca="1" si="0"/>
        <v>61.33144036909647</v>
      </c>
      <c r="S9" s="2">
        <f t="shared" ca="1" si="0"/>
        <v>53.873447315598384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/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ca="1" si="2"/>
        <v>4504.5581947168394</v>
      </c>
      <c r="Q10" s="2">
        <f t="shared" ca="1" si="0"/>
        <v>61.33144036909647</v>
      </c>
      <c r="R10" s="2">
        <f t="shared" ca="1" si="0"/>
        <v>18.361284347889729</v>
      </c>
      <c r="S10" s="2">
        <f t="shared" ca="1" si="0"/>
        <v>0.62571330546309634</v>
      </c>
      <c r="T10" s="2"/>
      <c r="U10" s="2" t="s">
        <v>39</v>
      </c>
      <c r="V10" s="2"/>
      <c r="W10" s="2"/>
      <c r="X10" s="2"/>
      <c r="Y10" s="2"/>
      <c r="Z10" s="2"/>
      <c r="AA10" s="2"/>
      <c r="AB10" s="2"/>
      <c r="AC10" s="2">
        <f ca="1">SQRT(AD10)/35</f>
        <v>3.3331336149561892</v>
      </c>
      <c r="AD10" s="2">
        <f ca="1">SUM(AD12:AD46)</f>
        <v>13609.480126559873</v>
      </c>
      <c r="AE10" s="2"/>
      <c r="AF10" s="2"/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ca="1" si="2"/>
        <v>1524.8371622526647</v>
      </c>
      <c r="Q11" s="2">
        <f t="shared" ca="1" si="0"/>
        <v>53.873447315598384</v>
      </c>
      <c r="R11" s="2">
        <f t="shared" ca="1" si="0"/>
        <v>0.62571330546309634</v>
      </c>
      <c r="S11" s="2">
        <f t="shared" ca="1" si="0"/>
        <v>16.638715652110267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C11" s="2"/>
      <c r="AD11" s="2"/>
      <c r="AE11" s="2" t="s">
        <v>0</v>
      </c>
      <c r="AF11" s="2"/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1131</v>
      </c>
      <c r="C12" s="2">
        <f>A12*A12</f>
        <v>1</v>
      </c>
      <c r="D12">
        <f t="shared" ref="D12:D47" ca="1" si="3">A12*$M$4</f>
        <v>0.41887999999999997</v>
      </c>
      <c r="E12" s="2">
        <f ca="1">SIN(D12)</f>
        <v>0.40673753791289496</v>
      </c>
      <c r="F12" s="2">
        <f ca="1">COS(D12)</f>
        <v>0.91354505923493246</v>
      </c>
      <c r="G12" s="2">
        <f ca="1">A12*E12</f>
        <v>0.40673753791289496</v>
      </c>
      <c r="H12" s="2">
        <f ca="1">A12*F12</f>
        <v>0.91354505923493246</v>
      </c>
      <c r="I12" s="2">
        <f ca="1">E12*E12</f>
        <v>0.16543542474744366</v>
      </c>
      <c r="J12" s="2">
        <f ca="1">F12*F12</f>
        <v>0.83456457525255623</v>
      </c>
      <c r="K12" s="2">
        <f ca="1">E12*F12</f>
        <v>0.37157306816570623</v>
      </c>
      <c r="L12" s="2">
        <f>A12*B12</f>
        <v>1131</v>
      </c>
      <c r="M12" s="2">
        <f ca="1">B12*E12</f>
        <v>460.02015537948421</v>
      </c>
      <c r="N12" s="2">
        <f ca="1">B12*F12</f>
        <v>1033.2194619947086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 ca="1">$T$20*V12</f>
        <v>0.5562305243438076</v>
      </c>
      <c r="X12" s="2">
        <f ca="1">$T$27*E12</f>
        <v>-1.6901736483947361</v>
      </c>
      <c r="Y12" s="2">
        <f ca="1">$T$34*H12</f>
        <v>1.1246568325642792</v>
      </c>
      <c r="Z12" s="2">
        <f ca="1">$T$13</f>
        <v>1147.5272046579678</v>
      </c>
      <c r="AA12">
        <f>V12</f>
        <v>1</v>
      </c>
      <c r="AB12">
        <f ca="1">AE12-$AB$1</f>
        <v>1147.5179183664811</v>
      </c>
      <c r="AC12" s="2">
        <f>B12</f>
        <v>1131</v>
      </c>
      <c r="AD12" s="2">
        <f ca="1">(AB12-AC12)^2</f>
        <v>272.84162716173449</v>
      </c>
      <c r="AE12" s="2">
        <f t="shared" ref="AE12:AE47" ca="1" si="4">SUM(W12:Z12)</f>
        <v>1147.5179183664811</v>
      </c>
      <c r="AF12" s="2"/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1142</v>
      </c>
      <c r="C13" s="2">
        <f t="shared" ref="C13:C47" si="5">A13*A13</f>
        <v>4</v>
      </c>
      <c r="D13">
        <f t="shared" ca="1" si="3"/>
        <v>0.83775999999999995</v>
      </c>
      <c r="E13" s="2">
        <f t="shared" ref="E13:E47" ca="1" si="6">SIN(D13)</f>
        <v>0.74314613633141247</v>
      </c>
      <c r="F13" s="2">
        <f t="shared" ref="F13:F47" ca="1" si="7">COS(D13)</f>
        <v>0.66912915050511268</v>
      </c>
      <c r="G13" s="2">
        <f t="shared" ref="G13:G47" ca="1" si="8">A13*E13</f>
        <v>1.4862922726628249</v>
      </c>
      <c r="H13" s="2">
        <f t="shared" ref="H13:H47" ca="1" si="9">A13*F13</f>
        <v>1.3382583010102254</v>
      </c>
      <c r="I13" s="2">
        <f t="shared" ref="I13:J46" ca="1" si="10">E13*E13</f>
        <v>0.55226617994430627</v>
      </c>
      <c r="J13" s="2">
        <f t="shared" ca="1" si="10"/>
        <v>0.44773382005569373</v>
      </c>
      <c r="K13" s="2">
        <f t="shared" ref="K13:K47" ca="1" si="11">E13*F13</f>
        <v>0.49726074290459465</v>
      </c>
      <c r="L13" s="2">
        <f t="shared" ref="L13:L47" si="12">A13*B13</f>
        <v>2284</v>
      </c>
      <c r="M13" s="2">
        <f t="shared" ref="M13:M47" ca="1" si="13">B13*E13</f>
        <v>848.67288769047309</v>
      </c>
      <c r="N13" s="2">
        <f t="shared" ref="N13:N47" ca="1" si="14">B13*F13</f>
        <v>764.14548987683872</v>
      </c>
      <c r="O13" s="2"/>
      <c r="P13" s="2"/>
      <c r="Q13" s="2"/>
      <c r="R13" s="2"/>
      <c r="S13" s="2">
        <f ca="1">MDETERM(P8:S11)</f>
        <v>41824044163.577339</v>
      </c>
      <c r="T13" s="8">
        <f ca="1">S13/T6</f>
        <v>1147.5272046579678</v>
      </c>
      <c r="U13" s="2" t="s">
        <v>39</v>
      </c>
      <c r="V13" s="2">
        <v>2</v>
      </c>
      <c r="W13" s="2">
        <f t="shared" ref="W13:W47" ca="1" si="15">$T$20*V13</f>
        <v>1.1124610486876152</v>
      </c>
      <c r="X13" s="2">
        <f t="shared" ref="X13:X47" ca="1" si="16">$T$27*E13</f>
        <v>-3.088099571480182</v>
      </c>
      <c r="Y13" s="2">
        <f t="shared" ref="Y13:Y47" ca="1" si="17">$T$34*H13</f>
        <v>1.6475173575209041</v>
      </c>
      <c r="Z13" s="2">
        <f t="shared" ref="Z13:Z47" ca="1" si="18">$T$13</f>
        <v>1147.5272046579678</v>
      </c>
      <c r="AA13">
        <f t="shared" ref="AA13:AA46" si="19">V13</f>
        <v>2</v>
      </c>
      <c r="AB13">
        <f t="shared" ref="AB13:AB46" ca="1" si="20">AE13-$AB$1</f>
        <v>1147.1990834926962</v>
      </c>
      <c r="AC13" s="2">
        <f t="shared" ref="AC13:AC46" si="21">B13</f>
        <v>1142</v>
      </c>
      <c r="AD13" s="2">
        <f t="shared" ref="AD13:AD46" ca="1" si="22">(AB13-AC13)^2</f>
        <v>27.030469164026304</v>
      </c>
      <c r="AE13" s="2">
        <f t="shared" ca="1" si="4"/>
        <v>1147.1990834926962</v>
      </c>
      <c r="AF13" s="2"/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1144</v>
      </c>
      <c r="C14" s="2">
        <f t="shared" si="5"/>
        <v>9</v>
      </c>
      <c r="D14">
        <f t="shared" ca="1" si="3"/>
        <v>1.25664</v>
      </c>
      <c r="E14" s="2">
        <f t="shared" ca="1" si="6"/>
        <v>0.95105742435728791</v>
      </c>
      <c r="F14" s="2">
        <f t="shared" ca="1" si="7"/>
        <v>0.30901419963309384</v>
      </c>
      <c r="G14" s="2">
        <f t="shared" ca="1" si="8"/>
        <v>2.8531722730718636</v>
      </c>
      <c r="H14" s="2">
        <f t="shared" ca="1" si="9"/>
        <v>0.92704259889928153</v>
      </c>
      <c r="I14" s="2">
        <f t="shared" ca="1" si="10"/>
        <v>0.90451022442511841</v>
      </c>
      <c r="J14" s="2">
        <f t="shared" ca="1" si="10"/>
        <v>9.5489775574881572E-2</v>
      </c>
      <c r="K14" s="2">
        <f t="shared" ca="1" si="11"/>
        <v>0.29389024879287901</v>
      </c>
      <c r="L14" s="2">
        <f t="shared" si="12"/>
        <v>3432</v>
      </c>
      <c r="M14" s="2">
        <f t="shared" ca="1" si="13"/>
        <v>1088.0096934647374</v>
      </c>
      <c r="N14" s="2">
        <f t="shared" ca="1" si="14"/>
        <v>353.51224438025935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ca="1" si="15"/>
        <v>1.6686915730314227</v>
      </c>
      <c r="X14" s="2">
        <f t="shared" ca="1" si="16"/>
        <v>-3.9520625635077296</v>
      </c>
      <c r="Y14" s="2">
        <f t="shared" ca="1" si="17"/>
        <v>1.1412735282082034</v>
      </c>
      <c r="Z14" s="2">
        <f t="shared" ca="1" si="18"/>
        <v>1147.5272046579678</v>
      </c>
      <c r="AA14">
        <f t="shared" si="19"/>
        <v>3</v>
      </c>
      <c r="AB14">
        <f t="shared" ca="1" si="20"/>
        <v>1146.3851071956997</v>
      </c>
      <c r="AC14" s="2">
        <f t="shared" si="21"/>
        <v>1144</v>
      </c>
      <c r="AD14" s="2">
        <f t="shared" ca="1" si="22"/>
        <v>5.6887363349783664</v>
      </c>
      <c r="AE14" s="2">
        <f t="shared" ca="1" si="4"/>
        <v>1146.3851071956997</v>
      </c>
      <c r="AF14" s="2"/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1149</v>
      </c>
      <c r="C15" s="2">
        <f t="shared" si="5"/>
        <v>16</v>
      </c>
      <c r="D15">
        <f t="shared" ca="1" si="3"/>
        <v>1.6755199999999999</v>
      </c>
      <c r="E15" s="2">
        <f t="shared" ca="1" si="6"/>
        <v>0.99452148580918931</v>
      </c>
      <c r="F15" s="2">
        <f t="shared" ca="1" si="7"/>
        <v>-0.10453235988861262</v>
      </c>
      <c r="G15" s="2">
        <f t="shared" ca="1" si="8"/>
        <v>3.9780859432367572</v>
      </c>
      <c r="H15" s="2">
        <f t="shared" ca="1" si="9"/>
        <v>-0.41812943955445048</v>
      </c>
      <c r="I15" s="2">
        <f t="shared" ca="1" si="10"/>
        <v>0.98907298573611757</v>
      </c>
      <c r="J15" s="2">
        <f t="shared" ca="1" si="10"/>
        <v>1.0927014263882429E-2</v>
      </c>
      <c r="K15" s="2">
        <f t="shared" ca="1" si="11"/>
        <v>-0.10395967787156392</v>
      </c>
      <c r="L15" s="2">
        <f t="shared" si="12"/>
        <v>4596</v>
      </c>
      <c r="M15" s="2">
        <f t="shared" ca="1" si="13"/>
        <v>1142.7051871947585</v>
      </c>
      <c r="N15" s="2">
        <f t="shared" ca="1" si="14"/>
        <v>-120.1076815120159</v>
      </c>
      <c r="O15" s="2"/>
      <c r="P15" s="2">
        <f>P1</f>
        <v>35</v>
      </c>
      <c r="Q15" s="2">
        <f>T1</f>
        <v>40499</v>
      </c>
      <c r="R15" s="2">
        <f t="shared" ref="R15:S15" ca="1" si="23">R1</f>
        <v>3.9615380552877881</v>
      </c>
      <c r="S15" s="2">
        <f t="shared" ca="1" si="23"/>
        <v>1.2871045205946463</v>
      </c>
      <c r="T15" s="2"/>
      <c r="U15" s="2" t="s">
        <v>39</v>
      </c>
      <c r="V15" s="2">
        <v>4</v>
      </c>
      <c r="W15" s="2">
        <f t="shared" ca="1" si="15"/>
        <v>2.2249220973752304</v>
      </c>
      <c r="X15" s="2">
        <f t="shared" ca="1" si="16"/>
        <v>-4.1326748858794735</v>
      </c>
      <c r="Y15" s="2">
        <f t="shared" ca="1" si="17"/>
        <v>-0.51475526722787823</v>
      </c>
      <c r="Z15" s="2">
        <f t="shared" ca="1" si="18"/>
        <v>1147.5272046579678</v>
      </c>
      <c r="AA15">
        <f t="shared" si="19"/>
        <v>4</v>
      </c>
      <c r="AB15">
        <f t="shared" ca="1" si="20"/>
        <v>1145.1046966022357</v>
      </c>
      <c r="AC15" s="2">
        <f t="shared" si="21"/>
        <v>1149</v>
      </c>
      <c r="AD15" s="2">
        <f t="shared" ca="1" si="22"/>
        <v>15.17338856063439</v>
      </c>
      <c r="AE15" s="2">
        <f t="shared" ca="1" si="4"/>
        <v>1145.1046966022357</v>
      </c>
      <c r="AF15" s="2"/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1141</v>
      </c>
      <c r="C16" s="2">
        <f t="shared" si="5"/>
        <v>25</v>
      </c>
      <c r="D16">
        <f t="shared" ca="1" si="3"/>
        <v>2.0943999999999998</v>
      </c>
      <c r="E16" s="2">
        <f t="shared" ca="1" si="6"/>
        <v>0.86602295497064996</v>
      </c>
      <c r="F16" s="2">
        <f t="shared" ca="1" si="7"/>
        <v>-0.5000042414459136</v>
      </c>
      <c r="G16" s="2">
        <f t="shared" ca="1" si="8"/>
        <v>4.33011477485325</v>
      </c>
      <c r="H16" s="2">
        <f t="shared" ca="1" si="9"/>
        <v>-2.500021207229568</v>
      </c>
      <c r="I16" s="2">
        <f t="shared" ca="1" si="10"/>
        <v>0.74999575853609646</v>
      </c>
      <c r="J16" s="2">
        <f t="shared" ca="1" si="10"/>
        <v>0.25000424146390349</v>
      </c>
      <c r="K16" s="2">
        <f t="shared" ca="1" si="11"/>
        <v>-0.43301515067484841</v>
      </c>
      <c r="L16" s="2">
        <f t="shared" si="12"/>
        <v>5705</v>
      </c>
      <c r="M16" s="2">
        <f t="shared" ca="1" si="13"/>
        <v>988.13219162151165</v>
      </c>
      <c r="N16" s="2">
        <f t="shared" ca="1" si="14"/>
        <v>-570.5048394897874</v>
      </c>
      <c r="O16" s="2"/>
      <c r="P16" s="2">
        <f t="shared" ref="P16:S18" si="24">P2</f>
        <v>630</v>
      </c>
      <c r="Q16" s="2">
        <f t="shared" ref="Q16:Q18" si="25">T2</f>
        <v>731047</v>
      </c>
      <c r="R16" s="2">
        <f t="shared" ca="1" si="24"/>
        <v>61.33144036909647</v>
      </c>
      <c r="S16" s="2">
        <f t="shared" ca="1" si="24"/>
        <v>53.873447315598384</v>
      </c>
      <c r="T16" s="2"/>
      <c r="U16" s="2" t="s">
        <v>39</v>
      </c>
      <c r="V16" s="2">
        <v>5</v>
      </c>
      <c r="W16" s="2">
        <f t="shared" ca="1" si="15"/>
        <v>2.7811526217190381</v>
      </c>
      <c r="X16" s="2">
        <f t="shared" ca="1" si="16"/>
        <v>-3.5987068833312335</v>
      </c>
      <c r="Y16" s="2">
        <f t="shared" ca="1" si="17"/>
        <v>-3.0777528747416358</v>
      </c>
      <c r="Z16" s="2">
        <f t="shared" ca="1" si="18"/>
        <v>1147.5272046579678</v>
      </c>
      <c r="AA16">
        <f t="shared" si="19"/>
        <v>5</v>
      </c>
      <c r="AB16">
        <f t="shared" ca="1" si="20"/>
        <v>1143.6318975216141</v>
      </c>
      <c r="AC16" s="2">
        <f t="shared" si="21"/>
        <v>1141</v>
      </c>
      <c r="AD16" s="2">
        <f t="shared" ca="1" si="22"/>
        <v>6.9268845642782537</v>
      </c>
      <c r="AE16" s="2">
        <f t="shared" ca="1" si="4"/>
        <v>1143.6318975216141</v>
      </c>
      <c r="AF16" s="2"/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2">
        <v>6</v>
      </c>
      <c r="B17" s="2">
        <v>1148</v>
      </c>
      <c r="C17" s="2">
        <f t="shared" si="5"/>
        <v>36</v>
      </c>
      <c r="D17">
        <f t="shared" ca="1" si="3"/>
        <v>2.51328</v>
      </c>
      <c r="E17" s="2">
        <f t="shared" ca="1" si="6"/>
        <v>0.58778049758575801</v>
      </c>
      <c r="F17" s="2">
        <f t="shared" ca="1" si="7"/>
        <v>-0.80902044885023683</v>
      </c>
      <c r="G17" s="2">
        <f t="shared" ca="1" si="8"/>
        <v>3.5266829855145483</v>
      </c>
      <c r="H17" s="2">
        <f t="shared" ca="1" si="9"/>
        <v>-4.854122693101421</v>
      </c>
      <c r="I17" s="2">
        <f t="shared" ca="1" si="10"/>
        <v>0.34548591334216128</v>
      </c>
      <c r="J17" s="2">
        <f t="shared" ca="1" si="10"/>
        <v>0.65451408665783861</v>
      </c>
      <c r="K17" s="2">
        <f t="shared" ca="1" si="11"/>
        <v>-0.47552644198224547</v>
      </c>
      <c r="L17" s="2">
        <f t="shared" si="12"/>
        <v>6888</v>
      </c>
      <c r="M17" s="2">
        <f t="shared" ca="1" si="13"/>
        <v>674.7720112284502</v>
      </c>
      <c r="N17" s="2">
        <f t="shared" ca="1" si="14"/>
        <v>-928.75547528007189</v>
      </c>
      <c r="O17" s="2"/>
      <c r="P17" s="2">
        <f t="shared" ca="1" si="24"/>
        <v>3.9615380552877881</v>
      </c>
      <c r="Q17" s="2">
        <f t="shared" ca="1" si="25"/>
        <v>4504.5581947168394</v>
      </c>
      <c r="R17" s="2">
        <f t="shared" ca="1" si="24"/>
        <v>18.361284347889729</v>
      </c>
      <c r="S17" s="2">
        <f t="shared" ca="1" si="24"/>
        <v>0.62571330546309634</v>
      </c>
      <c r="T17" s="2"/>
      <c r="U17" s="2" t="s">
        <v>39</v>
      </c>
      <c r="V17" s="2">
        <v>6</v>
      </c>
      <c r="W17" s="2">
        <f t="shared" ca="1" si="15"/>
        <v>3.3373831460628454</v>
      </c>
      <c r="X17" s="2">
        <f t="shared" ca="1" si="16"/>
        <v>-2.442486899924508</v>
      </c>
      <c r="Y17" s="2">
        <f t="shared" ca="1" si="17"/>
        <v>-5.9758653365973791</v>
      </c>
      <c r="Z17" s="2">
        <f t="shared" ca="1" si="18"/>
        <v>1147.5272046579678</v>
      </c>
      <c r="AA17">
        <f t="shared" si="19"/>
        <v>6</v>
      </c>
      <c r="AB17">
        <f t="shared" ca="1" si="20"/>
        <v>1142.4462355675087</v>
      </c>
      <c r="AC17" s="2">
        <f t="shared" si="21"/>
        <v>1148</v>
      </c>
      <c r="AD17" s="2">
        <f t="shared" ca="1" si="22"/>
        <v>30.844299371605793</v>
      </c>
      <c r="AE17" s="2">
        <f t="shared" ca="1" si="4"/>
        <v>1142.4462355675087</v>
      </c>
      <c r="AF17" s="2"/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2">
        <v>7</v>
      </c>
      <c r="B18" s="2">
        <v>1139</v>
      </c>
      <c r="C18" s="2">
        <f t="shared" si="5"/>
        <v>49</v>
      </c>
      <c r="D18">
        <f t="shared" ca="1" si="3"/>
        <v>2.9321599999999997</v>
      </c>
      <c r="E18" s="2">
        <f t="shared" ca="1" si="6"/>
        <v>0.20790498399758914</v>
      </c>
      <c r="F18" s="2">
        <f t="shared" ca="1" si="7"/>
        <v>-0.97814902628840883</v>
      </c>
      <c r="G18" s="2">
        <f t="shared" ca="1" si="8"/>
        <v>1.455334887983124</v>
      </c>
      <c r="H18" s="2">
        <f t="shared" ca="1" si="9"/>
        <v>-6.8470431840188617</v>
      </c>
      <c r="I18" s="2">
        <f t="shared" ca="1" si="10"/>
        <v>4.3224482371037792E-2</v>
      </c>
      <c r="J18" s="2">
        <f t="shared" ca="1" si="10"/>
        <v>0.95677551762896229</v>
      </c>
      <c r="K18" s="2">
        <f t="shared" ca="1" si="11"/>
        <v>-0.20336205765774903</v>
      </c>
      <c r="L18" s="2">
        <f t="shared" si="12"/>
        <v>7973</v>
      </c>
      <c r="M18" s="2">
        <f t="shared" ca="1" si="13"/>
        <v>236.80377677325401</v>
      </c>
      <c r="N18" s="2">
        <f t="shared" ca="1" si="14"/>
        <v>-1114.1117409424976</v>
      </c>
      <c r="O18" s="2"/>
      <c r="P18" s="2">
        <f t="shared" ca="1" si="24"/>
        <v>1.2871045205946463</v>
      </c>
      <c r="Q18" s="2">
        <f t="shared" ca="1" si="25"/>
        <v>1524.8371622526647</v>
      </c>
      <c r="R18" s="2">
        <f t="shared" ca="1" si="24"/>
        <v>0.62571330546309634</v>
      </c>
      <c r="S18" s="2">
        <f t="shared" ca="1" si="24"/>
        <v>16.638715652110267</v>
      </c>
      <c r="T18" s="2"/>
      <c r="U18" s="2" t="s">
        <v>39</v>
      </c>
      <c r="V18" s="2">
        <v>7</v>
      </c>
      <c r="W18" s="2">
        <f t="shared" ca="1" si="15"/>
        <v>3.8936136704066531</v>
      </c>
      <c r="X18" s="2">
        <f t="shared" ca="1" si="16"/>
        <v>-0.86393679601293072</v>
      </c>
      <c r="Y18" s="2">
        <f t="shared" ca="1" si="17"/>
        <v>-8.4293312321326521</v>
      </c>
      <c r="Z18" s="2">
        <f t="shared" ca="1" si="18"/>
        <v>1147.5272046579678</v>
      </c>
      <c r="AA18">
        <f t="shared" si="19"/>
        <v>7</v>
      </c>
      <c r="AB18">
        <f t="shared" ca="1" si="20"/>
        <v>1142.1275503002289</v>
      </c>
      <c r="AC18" s="2">
        <f t="shared" si="21"/>
        <v>1139</v>
      </c>
      <c r="AD18" s="2">
        <f t="shared" ca="1" si="22"/>
        <v>9.7815708804619081</v>
      </c>
      <c r="AE18" s="2">
        <f t="shared" ca="1" si="4"/>
        <v>1142.1275503002289</v>
      </c>
      <c r="AF18" s="2"/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2">
        <v>8</v>
      </c>
      <c r="B19" s="2">
        <v>1141</v>
      </c>
      <c r="C19" s="2">
        <f t="shared" si="5"/>
        <v>64</v>
      </c>
      <c r="D19">
        <f t="shared" ca="1" si="3"/>
        <v>3.3510399999999998</v>
      </c>
      <c r="E19" s="2">
        <f t="shared" ca="1" si="6"/>
        <v>-0.20791935574312786</v>
      </c>
      <c r="F19" s="2">
        <f t="shared" ca="1" si="7"/>
        <v>-0.97814597147223514</v>
      </c>
      <c r="G19" s="2">
        <f t="shared" ca="1" si="8"/>
        <v>-1.6633548459450229</v>
      </c>
      <c r="H19" s="2">
        <f t="shared" ca="1" si="9"/>
        <v>-7.8251677717778811</v>
      </c>
      <c r="I19" s="2">
        <f t="shared" ca="1" si="10"/>
        <v>4.3230458492637361E-2</v>
      </c>
      <c r="J19" s="2">
        <f t="shared" ca="1" si="10"/>
        <v>0.9567695415073626</v>
      </c>
      <c r="K19" s="2">
        <f t="shared" ca="1" si="11"/>
        <v>0.20337548021124305</v>
      </c>
      <c r="L19" s="2">
        <f t="shared" si="12"/>
        <v>9128</v>
      </c>
      <c r="M19" s="2">
        <f t="shared" ca="1" si="13"/>
        <v>-237.23598490290888</v>
      </c>
      <c r="N19" s="2">
        <f t="shared" ca="1" si="14"/>
        <v>-1116.0645534498203</v>
      </c>
      <c r="O19" s="2"/>
      <c r="P19" s="2"/>
      <c r="Q19" s="2"/>
      <c r="R19" s="2"/>
      <c r="S19" s="2"/>
      <c r="T19" s="2"/>
      <c r="U19" s="2" t="s">
        <v>39</v>
      </c>
      <c r="V19" s="2">
        <v>8</v>
      </c>
      <c r="W19" s="2">
        <f t="shared" ca="1" si="15"/>
        <v>4.4498441947504608</v>
      </c>
      <c r="X19" s="2">
        <f t="shared" ca="1" si="16"/>
        <v>0.86399651694676838</v>
      </c>
      <c r="Y19" s="2">
        <f t="shared" ca="1" si="17"/>
        <v>-9.6334913221051863</v>
      </c>
      <c r="Z19" s="2">
        <f t="shared" ca="1" si="18"/>
        <v>1147.5272046579678</v>
      </c>
      <c r="AA19">
        <f t="shared" si="19"/>
        <v>8</v>
      </c>
      <c r="AB19">
        <f t="shared" ca="1" si="20"/>
        <v>1143.2075540475598</v>
      </c>
      <c r="AC19" s="2">
        <f t="shared" si="21"/>
        <v>1141</v>
      </c>
      <c r="AD19" s="2">
        <f t="shared" ca="1" si="22"/>
        <v>4.8732948728977643</v>
      </c>
      <c r="AE19" s="2">
        <f t="shared" ca="1" si="4"/>
        <v>1143.2075540475598</v>
      </c>
      <c r="AF19" s="2"/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2">
        <v>9</v>
      </c>
      <c r="B20" s="2">
        <v>1142</v>
      </c>
      <c r="C20" s="2">
        <f t="shared" si="5"/>
        <v>81</v>
      </c>
      <c r="D20">
        <f t="shared" ca="1" si="3"/>
        <v>3.7699199999999999</v>
      </c>
      <c r="E20" s="2">
        <f t="shared" ca="1" si="6"/>
        <v>-0.58779238431447856</v>
      </c>
      <c r="F20" s="2">
        <f t="shared" ca="1" si="7"/>
        <v>-0.80901181260961841</v>
      </c>
      <c r="G20" s="2">
        <f t="shared" ca="1" si="8"/>
        <v>-5.2901314588303068</v>
      </c>
      <c r="H20" s="2">
        <f t="shared" ca="1" si="9"/>
        <v>-7.2811063134865659</v>
      </c>
      <c r="I20" s="2">
        <f t="shared" ca="1" si="10"/>
        <v>0.34549988705809964</v>
      </c>
      <c r="J20" s="2">
        <f t="shared" ca="1" si="10"/>
        <v>0.65450011294190036</v>
      </c>
      <c r="K20" s="2">
        <f t="shared" ca="1" si="11"/>
        <v>0.47553098227238572</v>
      </c>
      <c r="L20" s="2">
        <f t="shared" si="12"/>
        <v>10278</v>
      </c>
      <c r="M20" s="2">
        <f t="shared" ca="1" si="13"/>
        <v>-671.25890288713447</v>
      </c>
      <c r="N20" s="2">
        <f t="shared" ca="1" si="14"/>
        <v>-923.89149000018426</v>
      </c>
      <c r="O20" s="2"/>
      <c r="P20" s="2"/>
      <c r="Q20" s="2"/>
      <c r="R20" s="2"/>
      <c r="S20" s="2">
        <f ca="1">MDETERM(P15:S18)</f>
        <v>20272992.152913015</v>
      </c>
      <c r="T20" s="8">
        <f ca="1">S20/T6</f>
        <v>0.5562305243438076</v>
      </c>
      <c r="U20" s="2" t="s">
        <v>39</v>
      </c>
      <c r="V20" s="2">
        <v>9</v>
      </c>
      <c r="W20" s="2">
        <f t="shared" ca="1" si="15"/>
        <v>5.0060747190942685</v>
      </c>
      <c r="X20" s="2">
        <f t="shared" ca="1" si="16"/>
        <v>2.4425362945187521</v>
      </c>
      <c r="Y20" s="2">
        <f t="shared" ca="1" si="17"/>
        <v>-8.963702316935974</v>
      </c>
      <c r="Z20" s="2">
        <f t="shared" ca="1" si="18"/>
        <v>1147.5272046579678</v>
      </c>
      <c r="AA20">
        <f t="shared" si="19"/>
        <v>9</v>
      </c>
      <c r="AB20">
        <f t="shared" ca="1" si="20"/>
        <v>1146.0121133546447</v>
      </c>
      <c r="AC20" s="2">
        <f t="shared" si="21"/>
        <v>1142</v>
      </c>
      <c r="AD20" s="2">
        <f t="shared" ca="1" si="22"/>
        <v>16.09705357051855</v>
      </c>
      <c r="AE20" s="2">
        <f t="shared" ca="1" si="4"/>
        <v>1146.0121133546447</v>
      </c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2">
        <v>10</v>
      </c>
      <c r="B21" s="2">
        <v>1147</v>
      </c>
      <c r="C21" s="2">
        <f t="shared" si="5"/>
        <v>100</v>
      </c>
      <c r="D21">
        <f t="shared" ca="1" si="3"/>
        <v>4.1887999999999996</v>
      </c>
      <c r="E21" s="2">
        <f t="shared" ca="1" si="6"/>
        <v>-0.86603030134969694</v>
      </c>
      <c r="F21" s="2">
        <f t="shared" ca="1" si="7"/>
        <v>-0.49999151707219297</v>
      </c>
      <c r="G21" s="2">
        <f t="shared" ca="1" si="8"/>
        <v>-8.6603030134969696</v>
      </c>
      <c r="H21" s="2">
        <f t="shared" ca="1" si="9"/>
        <v>-4.9999151707219296</v>
      </c>
      <c r="I21" s="2">
        <f t="shared" ca="1" si="10"/>
        <v>0.75000848285584687</v>
      </c>
      <c r="J21" s="2">
        <f t="shared" ca="1" si="10"/>
        <v>0.24999151714415305</v>
      </c>
      <c r="K21" s="2">
        <f t="shared" ca="1" si="11"/>
        <v>0.43300780420232343</v>
      </c>
      <c r="L21" s="2">
        <f t="shared" si="12"/>
        <v>11470</v>
      </c>
      <c r="M21" s="2">
        <f t="shared" ca="1" si="13"/>
        <v>-993.33675564810244</v>
      </c>
      <c r="N21" s="2">
        <f t="shared" ca="1" si="14"/>
        <v>-573.49027008180531</v>
      </c>
      <c r="O21" s="2"/>
      <c r="P21" s="2"/>
      <c r="Q21" s="2"/>
      <c r="R21" s="2"/>
      <c r="S21" s="2"/>
      <c r="T21" s="2"/>
      <c r="U21" s="2" t="s">
        <v>39</v>
      </c>
      <c r="V21" s="2">
        <v>10</v>
      </c>
      <c r="W21" s="2">
        <f t="shared" ca="1" si="15"/>
        <v>5.5623052434380762</v>
      </c>
      <c r="X21" s="2">
        <f t="shared" ca="1" si="16"/>
        <v>3.5987374107724426</v>
      </c>
      <c r="Y21" s="2">
        <f t="shared" ca="1" si="17"/>
        <v>-6.1553491009009127</v>
      </c>
      <c r="Z21" s="2">
        <f t="shared" ca="1" si="18"/>
        <v>1147.5272046579678</v>
      </c>
      <c r="AA21">
        <f t="shared" si="19"/>
        <v>10</v>
      </c>
      <c r="AB21">
        <f t="shared" ca="1" si="20"/>
        <v>1150.5328982112774</v>
      </c>
      <c r="AC21" s="2">
        <f t="shared" si="21"/>
        <v>1147</v>
      </c>
      <c r="AD21" s="2">
        <f t="shared" ca="1" si="22"/>
        <v>12.481369771246841</v>
      </c>
      <c r="AE21" s="2">
        <f t="shared" ca="1" si="4"/>
        <v>1150.5328982112774</v>
      </c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>
        <v>11</v>
      </c>
      <c r="B22" s="2">
        <v>1151</v>
      </c>
      <c r="C22" s="2">
        <f t="shared" si="5"/>
        <v>121</v>
      </c>
      <c r="D22">
        <f t="shared" ca="1" si="3"/>
        <v>4.6076799999999993</v>
      </c>
      <c r="E22" s="2">
        <f t="shared" ca="1" si="6"/>
        <v>-0.99452302157703232</v>
      </c>
      <c r="F22" s="2">
        <f t="shared" ca="1" si="7"/>
        <v>-0.10451774755174235</v>
      </c>
      <c r="G22" s="2">
        <f t="shared" ca="1" si="8"/>
        <v>-10.939753237347356</v>
      </c>
      <c r="H22" s="2">
        <f t="shared" ca="1" si="9"/>
        <v>-1.1496952230691659</v>
      </c>
      <c r="I22" s="2">
        <f t="shared" ca="1" si="10"/>
        <v>0.98907604044671027</v>
      </c>
      <c r="J22" s="2">
        <f t="shared" ca="1" si="10"/>
        <v>1.0923959553289744E-2</v>
      </c>
      <c r="K22" s="2">
        <f t="shared" ca="1" si="11"/>
        <v>0.10394530610358428</v>
      </c>
      <c r="L22" s="2">
        <f t="shared" si="12"/>
        <v>12661</v>
      </c>
      <c r="M22" s="2">
        <f t="shared" ca="1" si="13"/>
        <v>-1144.6959978351642</v>
      </c>
      <c r="N22" s="2">
        <f t="shared" ca="1" si="14"/>
        <v>-120.29992743205545</v>
      </c>
      <c r="O22" s="2"/>
      <c r="P22" s="2">
        <f>P1</f>
        <v>35</v>
      </c>
      <c r="Q22" s="2">
        <f t="shared" ref="Q22:S22" si="26">Q1</f>
        <v>630</v>
      </c>
      <c r="R22" s="2">
        <f>T1</f>
        <v>40499</v>
      </c>
      <c r="S22" s="2">
        <f t="shared" ca="1" si="26"/>
        <v>1.2871045205946463</v>
      </c>
      <c r="T22" s="2"/>
      <c r="U22" s="2" t="s">
        <v>39</v>
      </c>
      <c r="V22" s="2">
        <v>11</v>
      </c>
      <c r="W22" s="2">
        <f t="shared" ca="1" si="15"/>
        <v>6.1185357677818839</v>
      </c>
      <c r="X22" s="2">
        <f t="shared" ca="1" si="16"/>
        <v>4.1326812676714066</v>
      </c>
      <c r="Y22" s="2">
        <f t="shared" ca="1" si="17"/>
        <v>-1.4153791046433015</v>
      </c>
      <c r="Z22" s="2">
        <f t="shared" ca="1" si="18"/>
        <v>1147.5272046579678</v>
      </c>
      <c r="AA22">
        <f t="shared" si="19"/>
        <v>11</v>
      </c>
      <c r="AB22">
        <f t="shared" ca="1" si="20"/>
        <v>1156.3630425887777</v>
      </c>
      <c r="AC22" s="2">
        <f t="shared" si="21"/>
        <v>1151</v>
      </c>
      <c r="AD22" s="2">
        <f t="shared" ca="1" si="22"/>
        <v>28.762225809043592</v>
      </c>
      <c r="AE22" s="2">
        <f t="shared" ca="1" si="4"/>
        <v>1156.3630425887777</v>
      </c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>
        <v>12</v>
      </c>
      <c r="B23" s="2">
        <v>1162</v>
      </c>
      <c r="C23" s="2">
        <f t="shared" si="5"/>
        <v>144</v>
      </c>
      <c r="D23">
        <f t="shared" ca="1" si="3"/>
        <v>5.0265599999999999</v>
      </c>
      <c r="E23" s="2">
        <f t="shared" ca="1" si="6"/>
        <v>-0.95105288396449106</v>
      </c>
      <c r="F23" s="2">
        <f t="shared" ca="1" si="7"/>
        <v>0.30902817331567745</v>
      </c>
      <c r="G23" s="2">
        <f t="shared" ca="1" si="8"/>
        <v>-11.412634607573892</v>
      </c>
      <c r="H23" s="2">
        <f t="shared" ca="1" si="9"/>
        <v>3.7083380797881293</v>
      </c>
      <c r="I23" s="2">
        <f t="shared" ca="1" si="10"/>
        <v>0.90450158809717573</v>
      </c>
      <c r="J23" s="2">
        <f t="shared" ca="1" si="10"/>
        <v>9.5498411902824376E-2</v>
      </c>
      <c r="K23" s="2">
        <f t="shared" ca="1" si="11"/>
        <v>-0.29390213545815363</v>
      </c>
      <c r="L23" s="2">
        <f t="shared" si="12"/>
        <v>13944</v>
      </c>
      <c r="M23" s="2">
        <f t="shared" ca="1" si="13"/>
        <v>-1105.1234511667385</v>
      </c>
      <c r="N23" s="2">
        <f t="shared" ca="1" si="14"/>
        <v>359.09073739281718</v>
      </c>
      <c r="O23" s="2"/>
      <c r="P23" s="2">
        <f t="shared" ref="P23:S25" si="27">P2</f>
        <v>630</v>
      </c>
      <c r="Q23" s="2">
        <f t="shared" si="27"/>
        <v>14910</v>
      </c>
      <c r="R23" s="2">
        <f t="shared" ref="R23:R25" si="28">T2</f>
        <v>731047</v>
      </c>
      <c r="S23" s="2">
        <f t="shared" ca="1" si="27"/>
        <v>53.873447315598384</v>
      </c>
      <c r="T23" s="2"/>
      <c r="U23" s="2" t="s">
        <v>39</v>
      </c>
      <c r="V23" s="2">
        <v>12</v>
      </c>
      <c r="W23" s="2">
        <f t="shared" ca="1" si="15"/>
        <v>6.6747662921256907</v>
      </c>
      <c r="X23" s="2">
        <f t="shared" ca="1" si="16"/>
        <v>3.9520436961754983</v>
      </c>
      <c r="Y23" s="2">
        <f t="shared" ca="1" si="17"/>
        <v>4.5653005472820158</v>
      </c>
      <c r="Z23" s="2">
        <f t="shared" ca="1" si="18"/>
        <v>1147.5272046579678</v>
      </c>
      <c r="AA23">
        <f t="shared" si="19"/>
        <v>12</v>
      </c>
      <c r="AB23">
        <f t="shared" ca="1" si="20"/>
        <v>1162.719315193551</v>
      </c>
      <c r="AC23" s="2">
        <f t="shared" si="21"/>
        <v>1162</v>
      </c>
      <c r="AD23" s="2">
        <f t="shared" ca="1" si="22"/>
        <v>0.51741434767328842</v>
      </c>
      <c r="AE23" s="2">
        <f t="shared" ca="1" si="4"/>
        <v>1162.719315193551</v>
      </c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>
        <v>13</v>
      </c>
      <c r="B24" s="2">
        <v>1165</v>
      </c>
      <c r="C24" s="2">
        <f t="shared" si="5"/>
        <v>169</v>
      </c>
      <c r="D24">
        <f t="shared" ca="1" si="3"/>
        <v>5.4454399999999996</v>
      </c>
      <c r="E24" s="2">
        <f t="shared" ca="1" si="6"/>
        <v>-0.74313630485675652</v>
      </c>
      <c r="F24" s="2">
        <f t="shared" ca="1" si="7"/>
        <v>0.66914006934560855</v>
      </c>
      <c r="G24" s="2">
        <f t="shared" ca="1" si="8"/>
        <v>-9.6607719631378348</v>
      </c>
      <c r="H24" s="2">
        <f t="shared" ca="1" si="9"/>
        <v>8.6988209014929119</v>
      </c>
      <c r="I24" s="2">
        <f t="shared" ca="1" si="10"/>
        <v>0.55225156759615412</v>
      </c>
      <c r="J24" s="2">
        <f t="shared" ca="1" si="10"/>
        <v>0.44774843240384582</v>
      </c>
      <c r="K24" s="2">
        <f t="shared" ca="1" si="11"/>
        <v>-0.49726227856508937</v>
      </c>
      <c r="L24" s="2">
        <f t="shared" si="12"/>
        <v>15145</v>
      </c>
      <c r="M24" s="2">
        <f t="shared" ca="1" si="13"/>
        <v>-865.75379515812131</v>
      </c>
      <c r="N24" s="2">
        <f t="shared" ca="1" si="14"/>
        <v>779.54818078763401</v>
      </c>
      <c r="O24" s="2"/>
      <c r="P24" s="2">
        <f t="shared" ca="1" si="27"/>
        <v>3.9615380552877881</v>
      </c>
      <c r="Q24" s="2">
        <f t="shared" ca="1" si="27"/>
        <v>61.33144036909647</v>
      </c>
      <c r="R24" s="2">
        <f t="shared" ca="1" si="28"/>
        <v>4504.5581947168394</v>
      </c>
      <c r="S24" s="2">
        <f t="shared" ca="1" si="27"/>
        <v>0.62571330546309634</v>
      </c>
      <c r="T24" s="2"/>
      <c r="U24" s="2" t="s">
        <v>39</v>
      </c>
      <c r="V24" s="2">
        <v>13</v>
      </c>
      <c r="W24" s="2">
        <f t="shared" ca="1" si="15"/>
        <v>7.2309968164694984</v>
      </c>
      <c r="X24" s="2">
        <f t="shared" ca="1" si="16"/>
        <v>3.0880587173719687</v>
      </c>
      <c r="Y24" s="2">
        <f t="shared" ca="1" si="17"/>
        <v>10.709037570965688</v>
      </c>
      <c r="Z24" s="2">
        <f t="shared" ca="1" si="18"/>
        <v>1147.5272046579678</v>
      </c>
      <c r="AA24">
        <f t="shared" si="19"/>
        <v>13</v>
      </c>
      <c r="AB24">
        <f t="shared" ca="1" si="20"/>
        <v>1168.5552977627749</v>
      </c>
      <c r="AC24" s="2">
        <f t="shared" si="21"/>
        <v>1165</v>
      </c>
      <c r="AD24" s="2">
        <f t="shared" ca="1" si="22"/>
        <v>12.6401421819922</v>
      </c>
      <c r="AE24" s="2">
        <f t="shared" ca="1" si="4"/>
        <v>1168.5552977627749</v>
      </c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>
        <v>14</v>
      </c>
      <c r="B25" s="2">
        <v>1168</v>
      </c>
      <c r="C25" s="2">
        <f t="shared" si="5"/>
        <v>196</v>
      </c>
      <c r="D25">
        <f t="shared" ca="1" si="3"/>
        <v>5.8643199999999993</v>
      </c>
      <c r="E25" s="2">
        <f t="shared" ca="1" si="6"/>
        <v>-0.40672411531549807</v>
      </c>
      <c r="F25" s="2">
        <f t="shared" ca="1" si="7"/>
        <v>0.91355103525792436</v>
      </c>
      <c r="G25" s="2">
        <f t="shared" ca="1" si="8"/>
        <v>-5.6941376144169729</v>
      </c>
      <c r="H25" s="2">
        <f t="shared" ca="1" si="9"/>
        <v>12.789714493610941</v>
      </c>
      <c r="I25" s="2">
        <f t="shared" ca="1" si="10"/>
        <v>0.16542450597917457</v>
      </c>
      <c r="J25" s="2">
        <f t="shared" ca="1" si="10"/>
        <v>0.83457549402082531</v>
      </c>
      <c r="K25" s="2">
        <f t="shared" ca="1" si="11"/>
        <v>-0.37156323661083668</v>
      </c>
      <c r="L25" s="2">
        <f t="shared" si="12"/>
        <v>16352</v>
      </c>
      <c r="M25" s="2">
        <f t="shared" ca="1" si="13"/>
        <v>-475.05376668850175</v>
      </c>
      <c r="N25" s="2">
        <f t="shared" ca="1" si="14"/>
        <v>1067.0276091812557</v>
      </c>
      <c r="O25" s="2"/>
      <c r="P25" s="2">
        <f t="shared" ca="1" si="27"/>
        <v>1.2871045205946463</v>
      </c>
      <c r="Q25" s="2">
        <f t="shared" ca="1" si="27"/>
        <v>53.873447315598384</v>
      </c>
      <c r="R25" s="2">
        <f t="shared" ca="1" si="28"/>
        <v>1524.8371622526647</v>
      </c>
      <c r="S25" s="2">
        <f t="shared" ca="1" si="27"/>
        <v>16.638715652110267</v>
      </c>
      <c r="T25" s="2"/>
      <c r="U25" s="2"/>
      <c r="V25" s="2">
        <v>14</v>
      </c>
      <c r="W25" s="2">
        <f t="shared" ca="1" si="15"/>
        <v>7.7872273408133061</v>
      </c>
      <c r="X25" s="2">
        <f t="shared" ca="1" si="16"/>
        <v>1.6901178715895517</v>
      </c>
      <c r="Y25" s="2">
        <f t="shared" ca="1" si="17"/>
        <v>15.745298654269064</v>
      </c>
      <c r="Z25" s="2">
        <f t="shared" ca="1" si="18"/>
        <v>1147.5272046579678</v>
      </c>
      <c r="AA25">
        <f t="shared" si="19"/>
        <v>14</v>
      </c>
      <c r="AB25">
        <f t="shared" ca="1" si="20"/>
        <v>1172.7498485246397</v>
      </c>
      <c r="AC25" s="2">
        <f t="shared" si="21"/>
        <v>1168</v>
      </c>
      <c r="AD25" s="2">
        <f t="shared" ca="1" si="22"/>
        <v>22.561061007021689</v>
      </c>
      <c r="AE25" s="2">
        <f t="shared" ca="1" si="4"/>
        <v>1172.7498485246397</v>
      </c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>
        <v>15</v>
      </c>
      <c r="B26" s="2">
        <v>1168</v>
      </c>
      <c r="C26" s="2">
        <f t="shared" si="5"/>
        <v>225</v>
      </c>
      <c r="D26">
        <f t="shared" ca="1" si="3"/>
        <v>6.2831999999999999</v>
      </c>
      <c r="E26" s="2">
        <f t="shared" ca="1" si="6"/>
        <v>1.469282041289059E-5</v>
      </c>
      <c r="F26" s="2">
        <f t="shared" ca="1" si="7"/>
        <v>0.99999999989206056</v>
      </c>
      <c r="G26" s="2">
        <f t="shared" ca="1" si="8"/>
        <v>2.2039230619335886E-4</v>
      </c>
      <c r="H26" s="2">
        <f t="shared" ca="1" si="9"/>
        <v>14.999999998380908</v>
      </c>
      <c r="I26" s="2">
        <f t="shared" ca="1" si="10"/>
        <v>2.158789716854544E-10</v>
      </c>
      <c r="J26" s="2">
        <f t="shared" ca="1" si="10"/>
        <v>0.99999999978412113</v>
      </c>
      <c r="K26" s="2">
        <f t="shared" ca="1" si="11"/>
        <v>1.4692820411304655E-5</v>
      </c>
      <c r="L26" s="2">
        <f t="shared" si="12"/>
        <v>17520</v>
      </c>
      <c r="M26" s="2">
        <f t="shared" ca="1" si="13"/>
        <v>1.7161214242256209E-2</v>
      </c>
      <c r="N26" s="2">
        <f t="shared" ca="1" si="14"/>
        <v>1167.9999998739268</v>
      </c>
      <c r="O26" s="2"/>
      <c r="P26" s="2"/>
      <c r="Q26" s="2"/>
      <c r="R26" s="2"/>
      <c r="S26" s="2"/>
      <c r="T26" s="2"/>
      <c r="U26" s="2"/>
      <c r="V26" s="2">
        <v>15</v>
      </c>
      <c r="W26" s="2">
        <f t="shared" ca="1" si="15"/>
        <v>8.3434578651571147</v>
      </c>
      <c r="X26" s="2">
        <f t="shared" ca="1" si="16"/>
        <v>-6.10551413815711E-5</v>
      </c>
      <c r="Y26" s="2">
        <f t="shared" ca="1" si="17"/>
        <v>18.466360598317149</v>
      </c>
      <c r="Z26" s="2">
        <f t="shared" ca="1" si="18"/>
        <v>1147.5272046579678</v>
      </c>
      <c r="AA26">
        <f t="shared" si="19"/>
        <v>15</v>
      </c>
      <c r="AB26">
        <f t="shared" ca="1" si="20"/>
        <v>1174.3369620663007</v>
      </c>
      <c r="AC26" s="2">
        <f t="shared" si="21"/>
        <v>1168</v>
      </c>
      <c r="AD26" s="2">
        <f t="shared" ca="1" si="22"/>
        <v>40.157088229733496</v>
      </c>
      <c r="AE26" s="2">
        <f t="shared" ca="1" si="4"/>
        <v>1174.3369620663007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>
        <v>16</v>
      </c>
      <c r="B27" s="3">
        <v>1166</v>
      </c>
      <c r="C27" s="2">
        <f t="shared" si="5"/>
        <v>256</v>
      </c>
      <c r="D27">
        <f t="shared" ca="1" si="3"/>
        <v>6.7020799999999996</v>
      </c>
      <c r="E27" s="2">
        <f t="shared" ca="1" si="6"/>
        <v>0.4067509604224861</v>
      </c>
      <c r="F27" s="2">
        <f t="shared" ca="1" si="7"/>
        <v>0.91353908301472531</v>
      </c>
      <c r="G27" s="2">
        <f t="shared" ca="1" si="8"/>
        <v>6.5080153667597775</v>
      </c>
      <c r="H27" s="2">
        <f t="shared" ca="1" si="9"/>
        <v>14.616625328235605</v>
      </c>
      <c r="I27" s="2">
        <f t="shared" ca="1" si="10"/>
        <v>0.16544634380461484</v>
      </c>
      <c r="J27" s="2">
        <f t="shared" ca="1" si="10"/>
        <v>0.83455365619538513</v>
      </c>
      <c r="K27" s="2">
        <f t="shared" ca="1" si="11"/>
        <v>0.37158289939971678</v>
      </c>
      <c r="L27" s="2">
        <f t="shared" si="12"/>
        <v>18656</v>
      </c>
      <c r="M27" s="2">
        <f t="shared" ca="1" si="13"/>
        <v>474.27161985261881</v>
      </c>
      <c r="N27" s="2">
        <f t="shared" ca="1" si="14"/>
        <v>1065.1865707951697</v>
      </c>
      <c r="O27" s="2"/>
      <c r="P27" s="2"/>
      <c r="Q27" s="2"/>
      <c r="R27" s="2"/>
      <c r="S27" s="2">
        <f ca="1">MDETERM(P22:S25)</f>
        <v>-151453775.8786141</v>
      </c>
      <c r="T27" s="8">
        <f ca="1">S27/T6</f>
        <v>-4.1554405257689684</v>
      </c>
      <c r="U27" s="2"/>
      <c r="V27" s="2">
        <v>16</v>
      </c>
      <c r="W27" s="2">
        <f t="shared" ca="1" si="15"/>
        <v>8.8996883895009216</v>
      </c>
      <c r="X27" s="2">
        <f t="shared" ca="1" si="16"/>
        <v>-1.6902294248350485</v>
      </c>
      <c r="Y27" s="2">
        <f t="shared" ca="1" si="17"/>
        <v>17.994391604721937</v>
      </c>
      <c r="Z27" s="2">
        <f t="shared" ca="1" si="18"/>
        <v>1147.5272046579678</v>
      </c>
      <c r="AA27">
        <f t="shared" si="19"/>
        <v>16</v>
      </c>
      <c r="AB27">
        <f t="shared" ca="1" si="20"/>
        <v>1172.7310552273557</v>
      </c>
      <c r="AC27" s="2">
        <f t="shared" si="21"/>
        <v>1166</v>
      </c>
      <c r="AD27" s="2">
        <f t="shared" ca="1" si="22"/>
        <v>45.307104473712258</v>
      </c>
      <c r="AE27" s="2">
        <f t="shared" ca="1" si="4"/>
        <v>1172.7310552273557</v>
      </c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>
        <v>17</v>
      </c>
      <c r="B28" s="3">
        <v>1166</v>
      </c>
      <c r="C28" s="2">
        <f t="shared" si="5"/>
        <v>289</v>
      </c>
      <c r="D28">
        <f t="shared" ca="1" si="3"/>
        <v>7.1209599999999993</v>
      </c>
      <c r="E28" s="2">
        <f t="shared" ca="1" si="6"/>
        <v>0.74315596764563874</v>
      </c>
      <c r="F28" s="2">
        <f t="shared" ca="1" si="7"/>
        <v>0.66911823152016592</v>
      </c>
      <c r="G28" s="2">
        <f t="shared" ca="1" si="8"/>
        <v>12.633651449975858</v>
      </c>
      <c r="H28" s="2">
        <f t="shared" ca="1" si="9"/>
        <v>11.37500993584282</v>
      </c>
      <c r="I28" s="2">
        <f t="shared" ca="1" si="10"/>
        <v>0.55228079224732562</v>
      </c>
      <c r="J28" s="2">
        <f t="shared" ca="1" si="10"/>
        <v>0.44771920775267438</v>
      </c>
      <c r="K28" s="2">
        <f t="shared" ca="1" si="11"/>
        <v>0.49725920681470742</v>
      </c>
      <c r="L28" s="2">
        <f t="shared" si="12"/>
        <v>19822</v>
      </c>
      <c r="M28" s="2">
        <f t="shared" ca="1" si="13"/>
        <v>866.51985827481474</v>
      </c>
      <c r="N28" s="2">
        <f t="shared" ca="1" si="14"/>
        <v>780.19185795251349</v>
      </c>
      <c r="O28" s="2"/>
      <c r="P28" s="2"/>
      <c r="Q28" s="2"/>
      <c r="R28" s="2"/>
      <c r="S28" s="2"/>
      <c r="T28" s="2"/>
      <c r="U28" s="2"/>
      <c r="V28" s="2">
        <v>17</v>
      </c>
      <c r="W28" s="2">
        <f t="shared" ca="1" si="15"/>
        <v>9.4559189138447284</v>
      </c>
      <c r="X28" s="2">
        <f t="shared" ca="1" si="16"/>
        <v>-3.0881404249217397</v>
      </c>
      <c r="Y28" s="2">
        <f t="shared" ca="1" si="17"/>
        <v>14.003669020492479</v>
      </c>
      <c r="Z28" s="2">
        <f t="shared" ca="1" si="18"/>
        <v>1147.5272046579678</v>
      </c>
      <c r="AA28">
        <f t="shared" si="19"/>
        <v>17</v>
      </c>
      <c r="AB28">
        <f t="shared" ca="1" si="20"/>
        <v>1167.8986521673833</v>
      </c>
      <c r="AC28" s="2">
        <f t="shared" si="21"/>
        <v>1166</v>
      </c>
      <c r="AD28" s="2">
        <f t="shared" ca="1" si="22"/>
        <v>3.6048800527091553</v>
      </c>
      <c r="AE28" s="2">
        <f t="shared" ca="1" si="4"/>
        <v>1167.8986521673833</v>
      </c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>
        <v>18</v>
      </c>
      <c r="B29" s="3">
        <v>1163</v>
      </c>
      <c r="C29" s="2">
        <f t="shared" si="5"/>
        <v>324</v>
      </c>
      <c r="D29">
        <f t="shared" ca="1" si="3"/>
        <v>7.5398399999999999</v>
      </c>
      <c r="E29" s="2">
        <f t="shared" ca="1" si="6"/>
        <v>0.95106196454477154</v>
      </c>
      <c r="F29" s="2">
        <f t="shared" ca="1" si="7"/>
        <v>0.30900022588380055</v>
      </c>
      <c r="G29" s="2">
        <f t="shared" ca="1" si="8"/>
        <v>17.119115361805889</v>
      </c>
      <c r="H29" s="2">
        <f t="shared" ca="1" si="9"/>
        <v>5.5620040659084102</v>
      </c>
      <c r="I29" s="2">
        <f t="shared" ca="1" si="10"/>
        <v>0.90451886040376028</v>
      </c>
      <c r="J29" s="2">
        <f t="shared" ca="1" si="10"/>
        <v>9.5481139596239759E-2</v>
      </c>
      <c r="K29" s="2">
        <f t="shared" ca="1" si="11"/>
        <v>0.29387836187382554</v>
      </c>
      <c r="L29" s="2">
        <f t="shared" si="12"/>
        <v>20934</v>
      </c>
      <c r="M29" s="2">
        <f t="shared" ca="1" si="13"/>
        <v>1106.0850647655693</v>
      </c>
      <c r="N29" s="2">
        <f t="shared" ca="1" si="14"/>
        <v>359.36726270286005</v>
      </c>
      <c r="O29" s="2"/>
      <c r="P29" s="2">
        <f>P1</f>
        <v>35</v>
      </c>
      <c r="Q29" s="2">
        <f t="shared" ref="Q29:R29" si="29">Q1</f>
        <v>630</v>
      </c>
      <c r="R29" s="2">
        <f t="shared" ca="1" si="29"/>
        <v>3.9615380552877881</v>
      </c>
      <c r="S29" s="2">
        <f>T1</f>
        <v>40499</v>
      </c>
      <c r="T29" s="2"/>
      <c r="U29" s="2"/>
      <c r="V29" s="2">
        <v>18</v>
      </c>
      <c r="W29" s="2">
        <f t="shared" ca="1" si="15"/>
        <v>10.012149438188537</v>
      </c>
      <c r="X29" s="2">
        <f t="shared" ca="1" si="16"/>
        <v>-3.9520814299867935</v>
      </c>
      <c r="Y29" s="2">
        <f t="shared" ca="1" si="17"/>
        <v>6.847331516097154</v>
      </c>
      <c r="Z29" s="2">
        <f t="shared" ca="1" si="18"/>
        <v>1147.5272046579678</v>
      </c>
      <c r="AA29">
        <f t="shared" si="19"/>
        <v>18</v>
      </c>
      <c r="AB29">
        <f t="shared" ca="1" si="20"/>
        <v>1160.4346041822666</v>
      </c>
      <c r="AC29" s="2">
        <f t="shared" si="21"/>
        <v>1163</v>
      </c>
      <c r="AD29" s="2">
        <f t="shared" ca="1" si="22"/>
        <v>6.5812557016438182</v>
      </c>
      <c r="AE29" s="2">
        <f t="shared" ca="1" si="4"/>
        <v>1160.4346041822666</v>
      </c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>
        <v>19</v>
      </c>
      <c r="B30" s="3">
        <v>1165</v>
      </c>
      <c r="C30" s="2">
        <f t="shared" si="5"/>
        <v>361</v>
      </c>
      <c r="D30">
        <f t="shared" ca="1" si="3"/>
        <v>7.9587199999999996</v>
      </c>
      <c r="E30" s="2">
        <f t="shared" ca="1" si="6"/>
        <v>0.99451994982665004</v>
      </c>
      <c r="F30" s="2">
        <f t="shared" ca="1" si="7"/>
        <v>-0.10454697220291699</v>
      </c>
      <c r="G30" s="2">
        <f t="shared" ca="1" si="8"/>
        <v>18.895879046706352</v>
      </c>
      <c r="H30" s="2">
        <f t="shared" ca="1" si="9"/>
        <v>-1.9863924718554229</v>
      </c>
      <c r="I30" s="2">
        <f t="shared" ca="1" si="10"/>
        <v>0.98906993060320247</v>
      </c>
      <c r="J30" s="2">
        <f t="shared" ca="1" si="10"/>
        <v>1.0930069396797498E-2</v>
      </c>
      <c r="K30" s="2">
        <f t="shared" ca="1" si="11"/>
        <v>-0.10397404954977318</v>
      </c>
      <c r="L30" s="2">
        <f t="shared" si="12"/>
        <v>22135</v>
      </c>
      <c r="M30" s="2">
        <f t="shared" ca="1" si="13"/>
        <v>1158.6157415480473</v>
      </c>
      <c r="N30" s="2">
        <f t="shared" ca="1" si="14"/>
        <v>-121.7972226163983</v>
      </c>
      <c r="O30" s="2"/>
      <c r="P30" s="2">
        <f t="shared" ref="P30:R32" si="30">P2</f>
        <v>630</v>
      </c>
      <c r="Q30" s="2">
        <f t="shared" si="30"/>
        <v>14910</v>
      </c>
      <c r="R30" s="2">
        <f t="shared" ca="1" si="30"/>
        <v>61.33144036909647</v>
      </c>
      <c r="S30" s="2">
        <f t="shared" ref="S30:S32" si="31">T2</f>
        <v>731047</v>
      </c>
      <c r="T30" s="2"/>
      <c r="U30" s="2"/>
      <c r="V30" s="2">
        <v>19</v>
      </c>
      <c r="W30" s="2">
        <f t="shared" ca="1" si="15"/>
        <v>10.568379962532344</v>
      </c>
      <c r="X30" s="2">
        <f t="shared" ca="1" si="16"/>
        <v>-4.1326685031953829</v>
      </c>
      <c r="Y30" s="2">
        <f t="shared" ca="1" si="17"/>
        <v>-2.4454293119349444</v>
      </c>
      <c r="Z30" s="2">
        <f t="shared" ca="1" si="18"/>
        <v>1147.5272046579678</v>
      </c>
      <c r="AA30">
        <f t="shared" si="19"/>
        <v>19</v>
      </c>
      <c r="AB30">
        <f t="shared" ca="1" si="20"/>
        <v>1151.5174868053698</v>
      </c>
      <c r="AC30" s="2">
        <f t="shared" si="21"/>
        <v>1165</v>
      </c>
      <c r="AD30" s="2">
        <f t="shared" ca="1" si="22"/>
        <v>181.77816204337745</v>
      </c>
      <c r="AE30" s="2">
        <f t="shared" ca="1" si="4"/>
        <v>1151.5174868053698</v>
      </c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>
        <v>20</v>
      </c>
      <c r="B31" s="3">
        <v>1167</v>
      </c>
      <c r="C31" s="2">
        <f t="shared" si="5"/>
        <v>400</v>
      </c>
      <c r="D31">
        <f t="shared" ca="1" si="3"/>
        <v>8.3775999999999993</v>
      </c>
      <c r="E31" s="2">
        <f t="shared" ca="1" si="6"/>
        <v>0.86601560840464686</v>
      </c>
      <c r="F31" s="2">
        <f t="shared" ca="1" si="7"/>
        <v>-0.50001696571169385</v>
      </c>
      <c r="G31" s="2">
        <f t="shared" ca="1" si="8"/>
        <v>17.320312168092936</v>
      </c>
      <c r="H31" s="2">
        <f t="shared" ca="1" si="9"/>
        <v>-10.000339314233877</v>
      </c>
      <c r="I31" s="2">
        <f t="shared" ca="1" si="10"/>
        <v>0.74998303400047062</v>
      </c>
      <c r="J31" s="2">
        <f t="shared" ca="1" si="10"/>
        <v>0.25001696599952922</v>
      </c>
      <c r="K31" s="2">
        <f t="shared" ca="1" si="11"/>
        <v>-0.433022496773458</v>
      </c>
      <c r="L31" s="2">
        <f t="shared" si="12"/>
        <v>23340</v>
      </c>
      <c r="M31" s="2">
        <f t="shared" ca="1" si="13"/>
        <v>1010.6402150082229</v>
      </c>
      <c r="N31" s="2">
        <f t="shared" ca="1" si="14"/>
        <v>-583.51979898554669</v>
      </c>
      <c r="O31" s="2"/>
      <c r="P31" s="2">
        <f t="shared" ca="1" si="30"/>
        <v>3.9615380552877881</v>
      </c>
      <c r="Q31" s="2">
        <f t="shared" ca="1" si="30"/>
        <v>61.33144036909647</v>
      </c>
      <c r="R31" s="2">
        <f t="shared" ca="1" si="30"/>
        <v>18.361284347889729</v>
      </c>
      <c r="S31" s="2">
        <f t="shared" ca="1" si="31"/>
        <v>4504.5581947168394</v>
      </c>
      <c r="T31" s="2"/>
      <c r="U31" s="2"/>
      <c r="V31" s="2">
        <v>20</v>
      </c>
      <c r="W31" s="2">
        <f t="shared" ca="1" si="15"/>
        <v>11.124610486876152</v>
      </c>
      <c r="X31" s="2">
        <f t="shared" ca="1" si="16"/>
        <v>-3.5986763551131387</v>
      </c>
      <c r="Y31" s="2">
        <f t="shared" ca="1" si="17"/>
        <v>-12.311324793473572</v>
      </c>
      <c r="Z31" s="2">
        <f t="shared" ca="1" si="18"/>
        <v>1147.5272046579678</v>
      </c>
      <c r="AA31">
        <f t="shared" si="19"/>
        <v>20</v>
      </c>
      <c r="AB31">
        <f t="shared" ca="1" si="20"/>
        <v>1142.7418139962572</v>
      </c>
      <c r="AC31" s="2">
        <f t="shared" si="21"/>
        <v>1167</v>
      </c>
      <c r="AD31" s="2">
        <f t="shared" ca="1" si="22"/>
        <v>588.45958819218413</v>
      </c>
      <c r="AE31" s="2">
        <f t="shared" ca="1" si="4"/>
        <v>1142.7418139962572</v>
      </c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>
        <v>21</v>
      </c>
      <c r="B32" s="3">
        <v>1168</v>
      </c>
      <c r="C32" s="2">
        <f t="shared" si="5"/>
        <v>441</v>
      </c>
      <c r="D32">
        <f t="shared" ca="1" si="3"/>
        <v>8.796479999999999</v>
      </c>
      <c r="E32" s="2">
        <f t="shared" ca="1" si="6"/>
        <v>0.58776861073014874</v>
      </c>
      <c r="F32" s="2">
        <f t="shared" ca="1" si="7"/>
        <v>-0.80902908491620429</v>
      </c>
      <c r="G32" s="2">
        <f t="shared" ca="1" si="8"/>
        <v>12.343140825333123</v>
      </c>
      <c r="H32" s="2">
        <f t="shared" ca="1" si="9"/>
        <v>-16.989610783240291</v>
      </c>
      <c r="I32" s="2">
        <f t="shared" ca="1" si="10"/>
        <v>0.34547193975964913</v>
      </c>
      <c r="J32" s="2">
        <f t="shared" ca="1" si="10"/>
        <v>0.65452806024035093</v>
      </c>
      <c r="K32" s="2">
        <f t="shared" ca="1" si="11"/>
        <v>-0.47552190128148092</v>
      </c>
      <c r="L32" s="2">
        <f t="shared" si="12"/>
        <v>24528</v>
      </c>
      <c r="M32" s="2">
        <f t="shared" ca="1" si="13"/>
        <v>686.51373733281378</v>
      </c>
      <c r="N32" s="2">
        <f t="shared" ca="1" si="14"/>
        <v>-944.94597118212664</v>
      </c>
      <c r="O32" s="2"/>
      <c r="P32" s="2">
        <f t="shared" ca="1" si="30"/>
        <v>1.2871045205946463</v>
      </c>
      <c r="Q32" s="2">
        <f t="shared" ca="1" si="30"/>
        <v>53.873447315598384</v>
      </c>
      <c r="R32" s="2">
        <f t="shared" ca="1" si="30"/>
        <v>0.62571330546309634</v>
      </c>
      <c r="S32" s="2">
        <f t="shared" ca="1" si="31"/>
        <v>1524.8371622526647</v>
      </c>
      <c r="T32" s="2"/>
      <c r="U32" s="2"/>
      <c r="V32" s="2">
        <v>21</v>
      </c>
      <c r="W32" s="2">
        <f t="shared" ca="1" si="15"/>
        <v>11.680841011219959</v>
      </c>
      <c r="X32" s="2">
        <f t="shared" ca="1" si="16"/>
        <v>-2.4424375048029856</v>
      </c>
      <c r="Y32" s="2">
        <f t="shared" ca="1" si="17"/>
        <v>-20.91575194548248</v>
      </c>
      <c r="Z32" s="2">
        <f t="shared" ca="1" si="18"/>
        <v>1147.5272046579678</v>
      </c>
      <c r="AA32">
        <f t="shared" si="19"/>
        <v>21</v>
      </c>
      <c r="AB32">
        <f t="shared" ca="1" si="20"/>
        <v>1135.8498562189022</v>
      </c>
      <c r="AC32" s="2">
        <f t="shared" si="21"/>
        <v>1168</v>
      </c>
      <c r="AD32" s="2">
        <f t="shared" ca="1" si="22"/>
        <v>1033.6317451452594</v>
      </c>
      <c r="AE32" s="2">
        <f t="shared" ca="1" si="4"/>
        <v>1135.8498562189022</v>
      </c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>
        <v>22</v>
      </c>
      <c r="B33" s="3">
        <v>1171</v>
      </c>
      <c r="C33" s="2">
        <f t="shared" si="5"/>
        <v>484</v>
      </c>
      <c r="D33">
        <f t="shared" ca="1" si="3"/>
        <v>9.2153599999999987</v>
      </c>
      <c r="E33" s="2">
        <f t="shared" ca="1" si="6"/>
        <v>0.20789061220716856</v>
      </c>
      <c r="F33" s="2">
        <f t="shared" ca="1" si="7"/>
        <v>-0.97815208089342054</v>
      </c>
      <c r="G33" s="2">
        <f t="shared" ca="1" si="8"/>
        <v>4.573593468557708</v>
      </c>
      <c r="H33" s="2">
        <f t="shared" ca="1" si="9"/>
        <v>-21.519345779655254</v>
      </c>
      <c r="I33" s="2">
        <f t="shared" ca="1" si="10"/>
        <v>4.3218506643871342E-2</v>
      </c>
      <c r="J33" s="2">
        <f t="shared" ca="1" si="10"/>
        <v>0.95678149335612872</v>
      </c>
      <c r="K33" s="2">
        <f t="shared" ca="1" si="11"/>
        <v>-0.20334863492864907</v>
      </c>
      <c r="L33" s="2">
        <f t="shared" si="12"/>
        <v>25762</v>
      </c>
      <c r="M33" s="2">
        <f t="shared" ca="1" si="13"/>
        <v>243.43990689459437</v>
      </c>
      <c r="N33" s="2">
        <f t="shared" ca="1" si="14"/>
        <v>-1145.4160867261955</v>
      </c>
      <c r="O33" s="2"/>
      <c r="P33" s="2"/>
      <c r="Q33" s="2"/>
      <c r="R33" s="2"/>
      <c r="S33" s="2"/>
      <c r="T33" s="2"/>
      <c r="U33" s="2"/>
      <c r="V33" s="2">
        <v>22</v>
      </c>
      <c r="W33" s="2">
        <f t="shared" ca="1" si="15"/>
        <v>12.237071535563768</v>
      </c>
      <c r="X33" s="2">
        <f t="shared" ca="1" si="16"/>
        <v>-0.86387707489258925</v>
      </c>
      <c r="Y33" s="2">
        <f t="shared" ca="1" si="17"/>
        <v>-26.492266603325444</v>
      </c>
      <c r="Z33" s="2">
        <f t="shared" ca="1" si="18"/>
        <v>1147.5272046579678</v>
      </c>
      <c r="AA33">
        <f t="shared" si="19"/>
        <v>22</v>
      </c>
      <c r="AB33">
        <f t="shared" ca="1" si="20"/>
        <v>1132.4081325153136</v>
      </c>
      <c r="AC33" s="2">
        <f t="shared" si="21"/>
        <v>1171</v>
      </c>
      <c r="AD33" s="2">
        <f t="shared" ca="1" si="22"/>
        <v>1489.3322359555968</v>
      </c>
      <c r="AE33" s="2">
        <f t="shared" ca="1" si="4"/>
        <v>1132.4081325153136</v>
      </c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>
        <v>23</v>
      </c>
      <c r="B34" s="3">
        <v>1176</v>
      </c>
      <c r="C34" s="2">
        <f t="shared" si="5"/>
        <v>529</v>
      </c>
      <c r="D34">
        <f t="shared" ca="1" si="3"/>
        <v>9.6342400000000001</v>
      </c>
      <c r="E34" s="2">
        <f t="shared" ca="1" si="6"/>
        <v>-0.20793372744378202</v>
      </c>
      <c r="F34" s="2">
        <f t="shared" ca="1" si="7"/>
        <v>-0.97814291644490015</v>
      </c>
      <c r="G34" s="2">
        <f t="shared" ca="1" si="8"/>
        <v>-4.7824757312069863</v>
      </c>
      <c r="H34" s="2">
        <f t="shared" ca="1" si="9"/>
        <v>-22.497287078232702</v>
      </c>
      <c r="I34" s="2">
        <f t="shared" ca="1" si="10"/>
        <v>4.3236435008665031E-2</v>
      </c>
      <c r="J34" s="2">
        <f t="shared" ca="1" si="10"/>
        <v>0.95676356499133486</v>
      </c>
      <c r="K34" s="2">
        <f t="shared" ca="1" si="11"/>
        <v>0.20338890258911993</v>
      </c>
      <c r="L34" s="2">
        <f t="shared" si="12"/>
        <v>27048</v>
      </c>
      <c r="M34" s="2">
        <f t="shared" ca="1" si="13"/>
        <v>-244.53006347388765</v>
      </c>
      <c r="N34" s="2">
        <f t="shared" ca="1" si="14"/>
        <v>-1150.2960697392025</v>
      </c>
      <c r="O34" s="2"/>
      <c r="P34" s="2"/>
      <c r="Q34" s="2"/>
      <c r="R34" s="2"/>
      <c r="S34" s="2">
        <f ca="1">MDETERM(P29:S32)</f>
        <v>44869691.870362811</v>
      </c>
      <c r="T34" s="8">
        <f ca="1">S34/T6</f>
        <v>1.23109070668736</v>
      </c>
      <c r="U34" s="2"/>
      <c r="V34" s="2">
        <v>23</v>
      </c>
      <c r="W34" s="2">
        <f t="shared" ca="1" si="15"/>
        <v>12.793302059907575</v>
      </c>
      <c r="X34" s="2">
        <f t="shared" ca="1" si="16"/>
        <v>0.8640562376940909</v>
      </c>
      <c r="Y34" s="2">
        <f t="shared" ca="1" si="17"/>
        <v>-27.696201047689911</v>
      </c>
      <c r="Z34" s="2">
        <f t="shared" ca="1" si="18"/>
        <v>1147.5272046579678</v>
      </c>
      <c r="AA34">
        <f t="shared" si="19"/>
        <v>23</v>
      </c>
      <c r="AB34">
        <f t="shared" ca="1" si="20"/>
        <v>1133.4883619078796</v>
      </c>
      <c r="AC34" s="2">
        <f t="shared" si="21"/>
        <v>1176</v>
      </c>
      <c r="AD34" s="2">
        <f t="shared" ca="1" si="22"/>
        <v>1807.2393732754215</v>
      </c>
      <c r="AE34" s="2">
        <f t="shared" ca="1" si="4"/>
        <v>1133.4883619078796</v>
      </c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>
        <v>24</v>
      </c>
      <c r="B35" s="3">
        <v>1172</v>
      </c>
      <c r="C35" s="2">
        <f t="shared" si="5"/>
        <v>576</v>
      </c>
      <c r="D35">
        <f t="shared" ca="1" si="3"/>
        <v>10.05312</v>
      </c>
      <c r="E35" s="2">
        <f t="shared" ca="1" si="6"/>
        <v>-0.58780427091630716</v>
      </c>
      <c r="F35" s="2">
        <f t="shared" ca="1" si="7"/>
        <v>-0.80900317619435125</v>
      </c>
      <c r="G35" s="2">
        <f t="shared" ca="1" si="8"/>
        <v>-14.107302501991372</v>
      </c>
      <c r="H35" s="2">
        <f t="shared" ca="1" si="9"/>
        <v>-19.41607622866443</v>
      </c>
      <c r="I35" s="2">
        <f t="shared" ca="1" si="10"/>
        <v>0.3455138609074514</v>
      </c>
      <c r="J35" s="2">
        <f t="shared" ca="1" si="10"/>
        <v>0.65448613909254849</v>
      </c>
      <c r="K35" s="2">
        <f t="shared" ca="1" si="11"/>
        <v>0.47553552215189743</v>
      </c>
      <c r="L35" s="2">
        <f t="shared" si="12"/>
        <v>28128</v>
      </c>
      <c r="M35" s="2">
        <f t="shared" ca="1" si="13"/>
        <v>-688.90660551391204</v>
      </c>
      <c r="N35" s="2">
        <f t="shared" ca="1" si="14"/>
        <v>-948.15172249977968</v>
      </c>
      <c r="O35" s="2"/>
      <c r="P35" s="2"/>
      <c r="Q35" s="2"/>
      <c r="R35" s="2"/>
      <c r="S35" s="2"/>
      <c r="T35" s="2"/>
      <c r="U35" s="2"/>
      <c r="V35" s="2">
        <v>24</v>
      </c>
      <c r="W35" s="2">
        <f t="shared" ca="1" si="15"/>
        <v>13.349532584251381</v>
      </c>
      <c r="X35" s="2">
        <f t="shared" ca="1" si="16"/>
        <v>2.4425856885857047</v>
      </c>
      <c r="Y35" s="2">
        <f t="shared" ca="1" si="17"/>
        <v>-23.902951005442144</v>
      </c>
      <c r="Z35" s="2">
        <f t="shared" ca="1" si="18"/>
        <v>1147.5272046579678</v>
      </c>
      <c r="AA35">
        <f t="shared" si="19"/>
        <v>24</v>
      </c>
      <c r="AB35">
        <f t="shared" ca="1" si="20"/>
        <v>1139.4163719253627</v>
      </c>
      <c r="AC35" s="2">
        <f t="shared" si="21"/>
        <v>1172</v>
      </c>
      <c r="AD35" s="2">
        <f t="shared" ca="1" si="22"/>
        <v>1061.6928185062932</v>
      </c>
      <c r="AE35" s="2">
        <f t="shared" ca="1" si="4"/>
        <v>1139.4163719253627</v>
      </c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>
        <v>25</v>
      </c>
      <c r="B36" s="3">
        <v>1162</v>
      </c>
      <c r="C36" s="2">
        <f t="shared" si="5"/>
        <v>625</v>
      </c>
      <c r="D36">
        <f t="shared" ca="1" si="3"/>
        <v>10.472</v>
      </c>
      <c r="E36" s="2">
        <f t="shared" ca="1" si="6"/>
        <v>-0.86603764754178636</v>
      </c>
      <c r="F36" s="2">
        <f t="shared" ca="1" si="7"/>
        <v>-0.49997879259053429</v>
      </c>
      <c r="G36" s="2">
        <f t="shared" ca="1" si="8"/>
        <v>-21.65094118854466</v>
      </c>
      <c r="H36" s="2">
        <f t="shared" ca="1" si="9"/>
        <v>-12.499469814763357</v>
      </c>
      <c r="I36" s="2">
        <f t="shared" ca="1" si="10"/>
        <v>0.75002120695971142</v>
      </c>
      <c r="J36" s="2">
        <f t="shared" ca="1" si="10"/>
        <v>0.2499787930402885</v>
      </c>
      <c r="K36" s="2">
        <f t="shared" ca="1" si="11"/>
        <v>0.43300045735588905</v>
      </c>
      <c r="L36" s="2">
        <f t="shared" si="12"/>
        <v>29050</v>
      </c>
      <c r="M36" s="2">
        <f t="shared" ca="1" si="13"/>
        <v>-1006.3357464435558</v>
      </c>
      <c r="N36" s="2">
        <f t="shared" ca="1" si="14"/>
        <v>-580.97535699020079</v>
      </c>
      <c r="O36" s="2"/>
      <c r="P36" s="2"/>
      <c r="Q36" s="2"/>
      <c r="R36" s="2"/>
      <c r="S36" s="2"/>
      <c r="T36" s="2"/>
      <c r="U36" s="2"/>
      <c r="V36" s="2">
        <v>25</v>
      </c>
      <c r="W36" s="2">
        <f t="shared" ca="1" si="15"/>
        <v>13.90576310859519</v>
      </c>
      <c r="X36" s="2">
        <f t="shared" ca="1" si="16"/>
        <v>3.5987679374367612</v>
      </c>
      <c r="Y36" s="2">
        <f t="shared" ca="1" si="17"/>
        <v>-15.387981127474346</v>
      </c>
      <c r="Z36" s="2">
        <f t="shared" ca="1" si="18"/>
        <v>1147.5272046579678</v>
      </c>
      <c r="AA36">
        <f t="shared" si="19"/>
        <v>25</v>
      </c>
      <c r="AB36">
        <f t="shared" ca="1" si="20"/>
        <v>1149.6437545765255</v>
      </c>
      <c r="AC36" s="2">
        <f t="shared" si="21"/>
        <v>1162</v>
      </c>
      <c r="AD36" s="2">
        <f t="shared" ca="1" si="22"/>
        <v>152.6768009651357</v>
      </c>
      <c r="AE36" s="2">
        <f t="shared" ca="1" si="4"/>
        <v>1149.6437545765255</v>
      </c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>
        <v>26</v>
      </c>
      <c r="B37" s="3">
        <v>1168</v>
      </c>
      <c r="C37" s="2">
        <f t="shared" si="5"/>
        <v>676</v>
      </c>
      <c r="D37">
        <f t="shared" ca="1" si="3"/>
        <v>10.890879999999999</v>
      </c>
      <c r="E37" s="2">
        <f t="shared" ca="1" si="6"/>
        <v>-0.99452455713017873</v>
      </c>
      <c r="F37" s="2">
        <f t="shared" ca="1" si="7"/>
        <v>-0.10450313519230825</v>
      </c>
      <c r="G37" s="2">
        <f t="shared" ca="1" si="8"/>
        <v>-25.857638485384648</v>
      </c>
      <c r="H37" s="2">
        <f t="shared" ca="1" si="9"/>
        <v>-2.7170815150000145</v>
      </c>
      <c r="I37" s="2">
        <f t="shared" ca="1" si="10"/>
        <v>0.98907909473497813</v>
      </c>
      <c r="J37" s="2">
        <f t="shared" ca="1" si="10"/>
        <v>1.0920905265021855E-2</v>
      </c>
      <c r="K37" s="2">
        <f t="shared" ca="1" si="11"/>
        <v>0.10393093424584555</v>
      </c>
      <c r="L37" s="2">
        <f t="shared" si="12"/>
        <v>30368</v>
      </c>
      <c r="M37" s="2">
        <f t="shared" ca="1" si="13"/>
        <v>-1161.6046827280488</v>
      </c>
      <c r="N37" s="2">
        <f t="shared" ca="1" si="14"/>
        <v>-122.05966190461604</v>
      </c>
      <c r="O37" s="2"/>
      <c r="P37" s="2"/>
      <c r="Q37" s="2"/>
      <c r="R37" s="2"/>
      <c r="S37" s="2"/>
      <c r="T37" s="2"/>
      <c r="U37" s="2"/>
      <c r="V37" s="2">
        <v>26</v>
      </c>
      <c r="W37" s="2">
        <f t="shared" ca="1" si="15"/>
        <v>14.461993632938997</v>
      </c>
      <c r="X37" s="2">
        <f t="shared" ca="1" si="16"/>
        <v>4.1326876485711805</v>
      </c>
      <c r="Y37" s="2">
        <f t="shared" ca="1" si="17"/>
        <v>-3.3449738024285307</v>
      </c>
      <c r="Z37" s="2">
        <f t="shared" ca="1" si="18"/>
        <v>1147.5272046579678</v>
      </c>
      <c r="AA37">
        <f t="shared" si="19"/>
        <v>26</v>
      </c>
      <c r="AB37">
        <f t="shared" ca="1" si="20"/>
        <v>1162.7769121370495</v>
      </c>
      <c r="AC37" s="2">
        <f t="shared" si="21"/>
        <v>1168</v>
      </c>
      <c r="AD37" s="2">
        <f t="shared" ca="1" si="22"/>
        <v>27.280646824100597</v>
      </c>
      <c r="AE37" s="2">
        <f t="shared" ca="1" si="4"/>
        <v>1162.7769121370495</v>
      </c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>
        <v>27</v>
      </c>
      <c r="B38" s="3">
        <v>1165</v>
      </c>
      <c r="C38" s="2">
        <f t="shared" si="5"/>
        <v>729</v>
      </c>
      <c r="D38">
        <f t="shared" ca="1" si="3"/>
        <v>11.309759999999999</v>
      </c>
      <c r="E38" s="2">
        <f t="shared" ca="1" si="6"/>
        <v>-0.95104834336638211</v>
      </c>
      <c r="F38" s="2">
        <f t="shared" ca="1" si="7"/>
        <v>0.30904214693154747</v>
      </c>
      <c r="G38" s="2">
        <f t="shared" ca="1" si="8"/>
        <v>-25.678305270892317</v>
      </c>
      <c r="H38" s="2">
        <f t="shared" ca="1" si="9"/>
        <v>8.3441379671517808</v>
      </c>
      <c r="I38" s="2">
        <f t="shared" ca="1" si="10"/>
        <v>0.90449295141993979</v>
      </c>
      <c r="J38" s="2">
        <f t="shared" ca="1" si="10"/>
        <v>9.5507048580060178E-2</v>
      </c>
      <c r="K38" s="2">
        <f t="shared" ca="1" si="11"/>
        <v>-0.29391402186963828</v>
      </c>
      <c r="L38" s="2">
        <f t="shared" si="12"/>
        <v>31455</v>
      </c>
      <c r="M38" s="2">
        <f t="shared" ca="1" si="13"/>
        <v>-1107.9713200218353</v>
      </c>
      <c r="N38" s="2">
        <f t="shared" ca="1" si="14"/>
        <v>360.03410117525277</v>
      </c>
      <c r="O38" s="2"/>
      <c r="P38" s="2"/>
      <c r="Q38" s="2"/>
      <c r="R38" s="2"/>
      <c r="S38" s="2"/>
      <c r="T38" s="2"/>
      <c r="U38" s="2"/>
      <c r="V38" s="2">
        <v>27</v>
      </c>
      <c r="W38" s="2">
        <f t="shared" ca="1" si="15"/>
        <v>15.018224157282805</v>
      </c>
      <c r="X38" s="2">
        <f t="shared" ca="1" si="16"/>
        <v>3.9520248279901051</v>
      </c>
      <c r="Y38" s="2">
        <f t="shared" ca="1" si="17"/>
        <v>10.272390706677717</v>
      </c>
      <c r="Z38" s="2">
        <f t="shared" ca="1" si="18"/>
        <v>1147.5272046579678</v>
      </c>
      <c r="AA38">
        <f t="shared" si="19"/>
        <v>27</v>
      </c>
      <c r="AB38">
        <f t="shared" ca="1" si="20"/>
        <v>1176.7698443499185</v>
      </c>
      <c r="AC38" s="2">
        <f t="shared" si="21"/>
        <v>1165</v>
      </c>
      <c r="AD38" s="2">
        <f t="shared" ca="1" si="22"/>
        <v>138.52923602130744</v>
      </c>
      <c r="AE38" s="2">
        <f t="shared" ca="1" si="4"/>
        <v>1176.7698443499185</v>
      </c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>
        <v>28</v>
      </c>
      <c r="B39" s="3">
        <v>1165</v>
      </c>
      <c r="C39" s="2">
        <f t="shared" si="5"/>
        <v>784</v>
      </c>
      <c r="D39">
        <f t="shared" ca="1" si="3"/>
        <v>11.728639999999999</v>
      </c>
      <c r="E39" s="2">
        <f t="shared" ca="1" si="6"/>
        <v>-0.74312647322167336</v>
      </c>
      <c r="F39" s="2">
        <f t="shared" ca="1" si="7"/>
        <v>0.66915098804165085</v>
      </c>
      <c r="G39" s="2">
        <f t="shared" ca="1" si="8"/>
        <v>-20.807541250206853</v>
      </c>
      <c r="H39" s="2">
        <f t="shared" ca="1" si="9"/>
        <v>18.736227665166226</v>
      </c>
      <c r="I39" s="2">
        <f t="shared" ca="1" si="10"/>
        <v>0.55223695520288241</v>
      </c>
      <c r="J39" s="2">
        <f t="shared" ca="1" si="10"/>
        <v>0.44776304479711754</v>
      </c>
      <c r="K39" s="2">
        <f t="shared" ca="1" si="11"/>
        <v>-0.49726381379619011</v>
      </c>
      <c r="L39" s="2">
        <f t="shared" si="12"/>
        <v>32620</v>
      </c>
      <c r="M39" s="2">
        <f t="shared" ca="1" si="13"/>
        <v>-865.74234130324942</v>
      </c>
      <c r="N39" s="2">
        <f t="shared" ca="1" si="14"/>
        <v>779.56090106852321</v>
      </c>
      <c r="O39" s="2"/>
      <c r="P39" s="2"/>
      <c r="Q39" s="2"/>
      <c r="R39" s="2"/>
      <c r="S39" s="2"/>
      <c r="T39" s="2"/>
      <c r="U39" s="2"/>
      <c r="V39" s="2">
        <v>28</v>
      </c>
      <c r="W39" s="2">
        <f t="shared" ca="1" si="15"/>
        <v>15.574454681626612</v>
      </c>
      <c r="X39" s="2">
        <f t="shared" ca="1" si="16"/>
        <v>3.0880178625971095</v>
      </c>
      <c r="Y39" s="2">
        <f t="shared" ca="1" si="17"/>
        <v>23.065995756964753</v>
      </c>
      <c r="Z39" s="2">
        <f t="shared" ca="1" si="18"/>
        <v>1147.5272046579678</v>
      </c>
      <c r="AA39">
        <f t="shared" si="19"/>
        <v>28</v>
      </c>
      <c r="AB39">
        <f t="shared" ca="1" si="20"/>
        <v>1189.2556729591563</v>
      </c>
      <c r="AC39" s="2">
        <f t="shared" si="21"/>
        <v>1165</v>
      </c>
      <c r="AD39" s="2">
        <f t="shared" ca="1" si="22"/>
        <v>588.33767070154613</v>
      </c>
      <c r="AE39" s="2">
        <f t="shared" ca="1" si="4"/>
        <v>1189.2556729591563</v>
      </c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>
        <v>29</v>
      </c>
      <c r="B40" s="3">
        <v>1165</v>
      </c>
      <c r="C40" s="2">
        <f t="shared" si="5"/>
        <v>841</v>
      </c>
      <c r="D40">
        <f t="shared" ca="1" si="3"/>
        <v>12.14752</v>
      </c>
      <c r="E40" s="2">
        <f t="shared" ca="1" si="6"/>
        <v>-0.40671069263029663</v>
      </c>
      <c r="F40" s="2">
        <f t="shared" ca="1" si="7"/>
        <v>0.91355701108370047</v>
      </c>
      <c r="G40" s="2">
        <f t="shared" ca="1" si="8"/>
        <v>-11.794610086278603</v>
      </c>
      <c r="H40" s="2">
        <f t="shared" ca="1" si="9"/>
        <v>26.493153321427314</v>
      </c>
      <c r="I40" s="2">
        <f t="shared" ca="1" si="10"/>
        <v>0.16541358749981563</v>
      </c>
      <c r="J40" s="2">
        <f t="shared" ca="1" si="10"/>
        <v>0.83458641250018439</v>
      </c>
      <c r="K40" s="2">
        <f t="shared" ca="1" si="11"/>
        <v>-0.37155340473511539</v>
      </c>
      <c r="L40" s="2">
        <f t="shared" si="12"/>
        <v>33785</v>
      </c>
      <c r="M40" s="2">
        <f t="shared" ca="1" si="13"/>
        <v>-473.81795691429556</v>
      </c>
      <c r="N40" s="2">
        <f t="shared" ca="1" si="14"/>
        <v>1064.293917912511</v>
      </c>
      <c r="O40" s="2"/>
      <c r="P40" s="2"/>
      <c r="Q40" s="2"/>
      <c r="R40" s="2"/>
      <c r="S40" s="2"/>
      <c r="T40" s="2"/>
      <c r="U40" s="2"/>
      <c r="V40" s="2">
        <v>29</v>
      </c>
      <c r="W40" s="2">
        <f t="shared" ca="1" si="15"/>
        <v>16.130685205970419</v>
      </c>
      <c r="X40" s="2">
        <f t="shared" ca="1" si="16"/>
        <v>1.6900620944195011</v>
      </c>
      <c r="Y40" s="2">
        <f t="shared" ca="1" si="17"/>
        <v>32.615474844852528</v>
      </c>
      <c r="Z40" s="2">
        <f t="shared" ca="1" si="18"/>
        <v>1147.5272046579678</v>
      </c>
      <c r="AA40">
        <f t="shared" si="19"/>
        <v>29</v>
      </c>
      <c r="AB40">
        <f t="shared" ca="1" si="20"/>
        <v>1197.9634268032103</v>
      </c>
      <c r="AC40" s="2">
        <f t="shared" si="21"/>
        <v>1165</v>
      </c>
      <c r="AD40" s="2">
        <f t="shared" ca="1" si="22"/>
        <v>1086.5875066106012</v>
      </c>
      <c r="AE40" s="2">
        <f t="shared" ca="1" si="4"/>
        <v>1197.9634268032103</v>
      </c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>
        <v>30</v>
      </c>
      <c r="B41" s="3">
        <v>1161</v>
      </c>
      <c r="C41" s="2">
        <f t="shared" si="5"/>
        <v>900</v>
      </c>
      <c r="D41">
        <f t="shared" ca="1" si="3"/>
        <v>12.5664</v>
      </c>
      <c r="E41" s="2">
        <f t="shared" ca="1" si="6"/>
        <v>2.9385640822609309E-5</v>
      </c>
      <c r="F41" s="2">
        <f t="shared" ca="1" si="7"/>
        <v>0.99999999956824204</v>
      </c>
      <c r="G41" s="2">
        <f t="shared" ca="1" si="8"/>
        <v>8.8156922467827925E-4</v>
      </c>
      <c r="H41" s="2">
        <f t="shared" ca="1" si="9"/>
        <v>29.999999987047261</v>
      </c>
      <c r="I41" s="2">
        <f t="shared" ca="1" si="10"/>
        <v>8.6351588655540272E-10</v>
      </c>
      <c r="J41" s="2">
        <f t="shared" ca="1" si="10"/>
        <v>0.99999999913648407</v>
      </c>
      <c r="K41" s="2">
        <f t="shared" ca="1" si="11"/>
        <v>2.9385640809921826E-5</v>
      </c>
      <c r="L41" s="2">
        <f t="shared" si="12"/>
        <v>34830</v>
      </c>
      <c r="M41" s="2">
        <f t="shared" ca="1" si="13"/>
        <v>3.411672899504941E-2</v>
      </c>
      <c r="N41" s="2">
        <f t="shared" ca="1" si="14"/>
        <v>1160.999999498729</v>
      </c>
      <c r="O41" s="2"/>
      <c r="P41" s="2"/>
      <c r="Q41" s="2"/>
      <c r="R41" s="2"/>
      <c r="S41" s="2"/>
      <c r="T41" s="2"/>
      <c r="U41" s="2"/>
      <c r="V41" s="2">
        <v>30</v>
      </c>
      <c r="W41" s="2">
        <f t="shared" ca="1" si="15"/>
        <v>16.686915730314229</v>
      </c>
      <c r="X41" s="2">
        <f t="shared" ca="1" si="16"/>
        <v>-1.2211028274996169E-4</v>
      </c>
      <c r="Y41" s="2">
        <f t="shared" ca="1" si="17"/>
        <v>36.932721184674804</v>
      </c>
      <c r="Z41" s="2">
        <f t="shared" ca="1" si="18"/>
        <v>1147.5272046579678</v>
      </c>
      <c r="AA41">
        <f t="shared" si="19"/>
        <v>30</v>
      </c>
      <c r="AB41">
        <f t="shared" ca="1" si="20"/>
        <v>1201.1467194626741</v>
      </c>
      <c r="AC41" s="2">
        <f t="shared" si="21"/>
        <v>1161</v>
      </c>
      <c r="AD41" s="2">
        <f t="shared" ca="1" si="22"/>
        <v>1611.7590836146576</v>
      </c>
      <c r="AE41" s="2">
        <f t="shared" ca="1" si="4"/>
        <v>1201.1467194626741</v>
      </c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>
        <v>31</v>
      </c>
      <c r="B42" s="3">
        <v>1159</v>
      </c>
      <c r="C42" s="2">
        <f t="shared" si="5"/>
        <v>961</v>
      </c>
      <c r="D42">
        <f t="shared" ca="1" si="3"/>
        <v>12.985279999999999</v>
      </c>
      <c r="E42" s="2">
        <f t="shared" ca="1" si="6"/>
        <v>0.40676438284426852</v>
      </c>
      <c r="F42" s="2">
        <f t="shared" ca="1" si="7"/>
        <v>0.91353310659730413</v>
      </c>
      <c r="G42" s="2">
        <f t="shared" ca="1" si="8"/>
        <v>12.609695868172324</v>
      </c>
      <c r="H42" s="2">
        <f t="shared" ca="1" si="9"/>
        <v>28.31952630451643</v>
      </c>
      <c r="I42" s="2">
        <f t="shared" ca="1" si="10"/>
        <v>0.16545726315067866</v>
      </c>
      <c r="J42" s="2">
        <f t="shared" ca="1" si="10"/>
        <v>0.83454273684932145</v>
      </c>
      <c r="K42" s="2">
        <f t="shared" ca="1" si="11"/>
        <v>0.37159273031285978</v>
      </c>
      <c r="L42" s="2">
        <f t="shared" si="12"/>
        <v>35929</v>
      </c>
      <c r="M42" s="2">
        <f t="shared" ca="1" si="13"/>
        <v>471.43991971650723</v>
      </c>
      <c r="N42" s="2">
        <f t="shared" ca="1" si="14"/>
        <v>1058.7848705462754</v>
      </c>
      <c r="O42" s="2"/>
      <c r="P42" s="2"/>
      <c r="Q42" s="2"/>
      <c r="R42" s="2"/>
      <c r="S42" s="2"/>
      <c r="T42" s="2"/>
      <c r="U42" s="2"/>
      <c r="V42" s="2">
        <v>31</v>
      </c>
      <c r="W42" s="2">
        <f t="shared" ca="1" si="15"/>
        <v>17.243146254658036</v>
      </c>
      <c r="X42" s="2">
        <f t="shared" ca="1" si="16"/>
        <v>-1.6902852009104772</v>
      </c>
      <c r="Y42" s="2">
        <f t="shared" ca="1" si="17"/>
        <v>34.863905651278408</v>
      </c>
      <c r="Z42" s="2">
        <f t="shared" ca="1" si="18"/>
        <v>1147.5272046579678</v>
      </c>
      <c r="AA42">
        <f t="shared" si="19"/>
        <v>31</v>
      </c>
      <c r="AB42">
        <f t="shared" ca="1" si="20"/>
        <v>1197.9439713629938</v>
      </c>
      <c r="AC42" s="2">
        <f t="shared" si="21"/>
        <v>1159</v>
      </c>
      <c r="AD42" s="2">
        <f t="shared" ca="1" si="22"/>
        <v>1516.6329055216818</v>
      </c>
      <c r="AE42" s="2">
        <f t="shared" ca="1" si="4"/>
        <v>1197.9439713629938</v>
      </c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>
        <v>32</v>
      </c>
      <c r="B43" s="3">
        <v>1157</v>
      </c>
      <c r="C43" s="2">
        <f t="shared" si="5"/>
        <v>1024</v>
      </c>
      <c r="D43">
        <f t="shared" ca="1" si="3"/>
        <v>13.404159999999999</v>
      </c>
      <c r="E43" s="2">
        <f t="shared" ca="1" si="6"/>
        <v>0.74316579879943356</v>
      </c>
      <c r="F43" s="2">
        <f t="shared" ca="1" si="7"/>
        <v>0.66910731239077026</v>
      </c>
      <c r="G43" s="2">
        <f t="shared" ca="1" si="8"/>
        <v>23.781305561581874</v>
      </c>
      <c r="H43" s="2">
        <f t="shared" ca="1" si="9"/>
        <v>21.411433996504648</v>
      </c>
      <c r="I43" s="2">
        <f t="shared" ca="1" si="10"/>
        <v>0.5522954045052002</v>
      </c>
      <c r="J43" s="2">
        <f t="shared" ca="1" si="10"/>
        <v>0.4477045954947998</v>
      </c>
      <c r="K43" s="2">
        <f t="shared" ca="1" si="11"/>
        <v>0.49725767029542889</v>
      </c>
      <c r="L43" s="2">
        <f t="shared" si="12"/>
        <v>37024</v>
      </c>
      <c r="M43" s="2">
        <f t="shared" ca="1" si="13"/>
        <v>859.84282921094461</v>
      </c>
      <c r="N43" s="2">
        <f t="shared" ca="1" si="14"/>
        <v>774.15716043612122</v>
      </c>
      <c r="O43" s="2"/>
      <c r="P43" s="2"/>
      <c r="Q43" s="2"/>
      <c r="R43" s="2"/>
      <c r="S43" s="2"/>
      <c r="T43" s="2"/>
      <c r="U43" s="2"/>
      <c r="V43" s="2">
        <v>32</v>
      </c>
      <c r="W43" s="2">
        <f t="shared" ca="1" si="15"/>
        <v>17.799376779001843</v>
      </c>
      <c r="X43" s="2">
        <f t="shared" ca="1" si="16"/>
        <v>-3.0881812776966338</v>
      </c>
      <c r="Y43" s="2">
        <f t="shared" ca="1" si="17"/>
        <v>26.359417409946673</v>
      </c>
      <c r="Z43" s="2">
        <f t="shared" ca="1" si="18"/>
        <v>1147.5272046579678</v>
      </c>
      <c r="AA43">
        <f t="shared" si="19"/>
        <v>32</v>
      </c>
      <c r="AB43">
        <f t="shared" ca="1" si="20"/>
        <v>1188.5978175692196</v>
      </c>
      <c r="AC43" s="2">
        <f t="shared" si="21"/>
        <v>1157</v>
      </c>
      <c r="AD43" s="2">
        <f t="shared" ca="1" si="22"/>
        <v>998.42207513768381</v>
      </c>
      <c r="AE43" s="2">
        <f t="shared" ca="1" si="4"/>
        <v>1188.5978175692196</v>
      </c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>
        <v>33</v>
      </c>
      <c r="B44" s="3">
        <v>1147</v>
      </c>
      <c r="C44" s="2">
        <f t="shared" si="5"/>
        <v>1089</v>
      </c>
      <c r="D44">
        <f t="shared" ca="1" si="3"/>
        <v>13.823039999999999</v>
      </c>
      <c r="E44" s="2">
        <f t="shared" ca="1" si="6"/>
        <v>0.95106650452694053</v>
      </c>
      <c r="F44" s="2">
        <f t="shared" ca="1" si="7"/>
        <v>0.3089862520678015</v>
      </c>
      <c r="G44" s="2">
        <f t="shared" ca="1" si="8"/>
        <v>31.385194649389039</v>
      </c>
      <c r="H44" s="2">
        <f t="shared" ca="1" si="9"/>
        <v>10.19654631823745</v>
      </c>
      <c r="I44" s="2">
        <f t="shared" ca="1" si="10"/>
        <v>0.90452749603309301</v>
      </c>
      <c r="J44" s="2">
        <f t="shared" ca="1" si="10"/>
        <v>9.5472503966906971E-2</v>
      </c>
      <c r="K44" s="2">
        <f t="shared" ca="1" si="11"/>
        <v>0.29386647470100413</v>
      </c>
      <c r="L44" s="2">
        <f t="shared" si="12"/>
        <v>37851</v>
      </c>
      <c r="M44" s="2">
        <f t="shared" ca="1" si="13"/>
        <v>1090.8732806924008</v>
      </c>
      <c r="N44" s="2">
        <f t="shared" ca="1" si="14"/>
        <v>354.40723112176835</v>
      </c>
      <c r="O44" s="2"/>
      <c r="P44" s="2"/>
      <c r="Q44" s="2"/>
      <c r="R44" s="2"/>
      <c r="S44" s="2"/>
      <c r="T44" s="2"/>
      <c r="U44" s="2"/>
      <c r="V44" s="2">
        <v>33</v>
      </c>
      <c r="W44" s="2">
        <f t="shared" ca="1" si="15"/>
        <v>18.35560730334565</v>
      </c>
      <c r="X44" s="2">
        <f t="shared" ca="1" si="16"/>
        <v>-3.9521002956126847</v>
      </c>
      <c r="Y44" s="2">
        <f t="shared" ca="1" si="17"/>
        <v>12.55287341268934</v>
      </c>
      <c r="Z44" s="2">
        <f t="shared" ca="1" si="18"/>
        <v>1147.5272046579678</v>
      </c>
      <c r="AA44">
        <f t="shared" si="19"/>
        <v>33</v>
      </c>
      <c r="AB44">
        <f t="shared" ca="1" si="20"/>
        <v>1174.4835850783902</v>
      </c>
      <c r="AC44" s="2">
        <f t="shared" si="21"/>
        <v>1147</v>
      </c>
      <c r="AD44" s="2">
        <f t="shared" ca="1" si="22"/>
        <v>755.34744876111279</v>
      </c>
      <c r="AE44" s="2">
        <f t="shared" ca="1" si="4"/>
        <v>1174.4835850783902</v>
      </c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>
        <v>34</v>
      </c>
      <c r="B45" s="3">
        <v>1155</v>
      </c>
      <c r="C45" s="2">
        <f t="shared" si="5"/>
        <v>1156</v>
      </c>
      <c r="D45">
        <f t="shared" ca="1" si="3"/>
        <v>14.241919999999999</v>
      </c>
      <c r="E45" s="2">
        <f t="shared" ca="1" si="6"/>
        <v>0.99451841362941484</v>
      </c>
      <c r="F45" s="2">
        <f t="shared" ca="1" si="7"/>
        <v>-0.10456158449465119</v>
      </c>
      <c r="G45" s="2">
        <f t="shared" ca="1" si="8"/>
        <v>33.813626063400108</v>
      </c>
      <c r="H45" s="2">
        <f t="shared" ca="1" si="9"/>
        <v>-3.5550938728181407</v>
      </c>
      <c r="I45" s="2">
        <f t="shared" ca="1" si="10"/>
        <v>0.98906687504796786</v>
      </c>
      <c r="J45" s="2">
        <f t="shared" ca="1" si="10"/>
        <v>1.0933124952032081E-2</v>
      </c>
      <c r="K45" s="2">
        <f t="shared" ca="1" si="11"/>
        <v>-0.10398842113819852</v>
      </c>
      <c r="L45" s="2">
        <f t="shared" si="12"/>
        <v>39270</v>
      </c>
      <c r="M45" s="2">
        <f t="shared" ca="1" si="13"/>
        <v>1148.6687677419741</v>
      </c>
      <c r="N45" s="2">
        <f t="shared" ca="1" si="14"/>
        <v>-120.76863009132212</v>
      </c>
      <c r="O45" s="2"/>
      <c r="P45" s="2"/>
      <c r="Q45" s="2"/>
      <c r="R45" s="2"/>
      <c r="S45" s="2"/>
      <c r="T45" s="2"/>
      <c r="U45" s="2"/>
      <c r="V45" s="2">
        <v>34</v>
      </c>
      <c r="W45" s="2">
        <f t="shared" ca="1" si="15"/>
        <v>18.911837827689457</v>
      </c>
      <c r="X45" s="2">
        <f t="shared" ca="1" si="16"/>
        <v>-4.1326621196191358</v>
      </c>
      <c r="Y45" s="2">
        <f t="shared" ca="1" si="17"/>
        <v>-4.3766430282275879</v>
      </c>
      <c r="Z45" s="2">
        <f t="shared" ca="1" si="18"/>
        <v>1147.5272046579678</v>
      </c>
      <c r="AA45">
        <f t="shared" si="19"/>
        <v>34</v>
      </c>
      <c r="AB45">
        <f t="shared" ca="1" si="20"/>
        <v>1157.9297373378106</v>
      </c>
      <c r="AC45" s="2">
        <f t="shared" si="21"/>
        <v>1155</v>
      </c>
      <c r="AD45" s="2">
        <f t="shared" ca="1" si="22"/>
        <v>8.5833608685615008</v>
      </c>
      <c r="AE45" s="2">
        <f t="shared" ca="1" si="4"/>
        <v>1157.9297373378106</v>
      </c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>
        <v>35</v>
      </c>
      <c r="B46" s="3">
        <v>1143</v>
      </c>
      <c r="C46" s="2">
        <f t="shared" si="5"/>
        <v>1225</v>
      </c>
      <c r="D46">
        <f t="shared" ca="1" si="3"/>
        <v>14.660799999999998</v>
      </c>
      <c r="E46" s="2">
        <f t="shared" ca="1" si="6"/>
        <v>0.86600826165168943</v>
      </c>
      <c r="F46" s="2">
        <f t="shared" ca="1" si="7"/>
        <v>-0.50002968986953056</v>
      </c>
      <c r="G46" s="2">
        <f t="shared" ca="1" si="8"/>
        <v>30.31028915780913</v>
      </c>
      <c r="H46" s="2">
        <f t="shared" ca="1" si="9"/>
        <v>-17.50103914543357</v>
      </c>
      <c r="I46" s="2">
        <f t="shared" ca="1" si="10"/>
        <v>0.749970309248981</v>
      </c>
      <c r="J46" s="2">
        <f t="shared" ca="1" si="10"/>
        <v>0.25002969075101888</v>
      </c>
      <c r="K46" s="2">
        <f t="shared" ca="1" si="11"/>
        <v>-0.43302984249814552</v>
      </c>
      <c r="L46" s="2">
        <f t="shared" si="12"/>
        <v>40005</v>
      </c>
      <c r="M46" s="2">
        <f t="shared" ca="1" si="13"/>
        <v>989.84744306788104</v>
      </c>
      <c r="N46" s="2">
        <f t="shared" ca="1" si="14"/>
        <v>-571.53393552087346</v>
      </c>
      <c r="O46" s="2"/>
      <c r="P46" s="2"/>
      <c r="Q46" s="2"/>
      <c r="R46" s="2"/>
      <c r="S46" s="2"/>
      <c r="T46" s="2"/>
      <c r="U46" s="2"/>
      <c r="V46" s="2">
        <v>35</v>
      </c>
      <c r="W46" s="2">
        <f t="shared" ca="1" si="15"/>
        <v>19.468068352033267</v>
      </c>
      <c r="X46" s="2">
        <f t="shared" ca="1" si="16"/>
        <v>-3.5986458261181666</v>
      </c>
      <c r="Y46" s="2">
        <f t="shared" ca="1" si="17"/>
        <v>-21.545366649314964</v>
      </c>
      <c r="Z46" s="2">
        <f t="shared" ca="1" si="18"/>
        <v>1147.5272046579678</v>
      </c>
      <c r="AA46">
        <f t="shared" si="19"/>
        <v>35</v>
      </c>
      <c r="AB46">
        <f t="shared" ca="1" si="20"/>
        <v>1141.8512605345679</v>
      </c>
      <c r="AC46" s="2">
        <f t="shared" si="21"/>
        <v>1143</v>
      </c>
      <c r="AD46" s="2">
        <f t="shared" ca="1" si="22"/>
        <v>1.3196023594411634</v>
      </c>
      <c r="AE46" s="2">
        <f t="shared" ca="1" si="4"/>
        <v>1141.8512605345679</v>
      </c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>
        <v>36</v>
      </c>
      <c r="B47" s="2"/>
      <c r="C47" s="2">
        <f t="shared" si="5"/>
        <v>1296</v>
      </c>
      <c r="D47">
        <f t="shared" ca="1" si="3"/>
        <v>15.07968</v>
      </c>
      <c r="E47" s="2">
        <f t="shared" ca="1" si="6"/>
        <v>0.58775672374765109</v>
      </c>
      <c r="F47" s="2">
        <f t="shared" ca="1" si="7"/>
        <v>-0.80903772080752046</v>
      </c>
      <c r="G47" s="2">
        <f t="shared" ca="1" si="8"/>
        <v>21.159242054915438</v>
      </c>
      <c r="H47" s="2">
        <f t="shared" ca="1" si="9"/>
        <v>-29.125357949070736</v>
      </c>
      <c r="I47" s="2">
        <f t="shared" ref="I47:J47" ca="1" si="32">E47*E47</f>
        <v>0.34545796631057263</v>
      </c>
      <c r="J47" s="2">
        <f t="shared" ca="1" si="32"/>
        <v>0.65454203368942743</v>
      </c>
      <c r="K47" s="2">
        <f t="shared" ca="1" si="11"/>
        <v>-0.47551736017009505</v>
      </c>
      <c r="L47" s="2">
        <f t="shared" si="12"/>
        <v>0</v>
      </c>
      <c r="M47" s="2">
        <f t="shared" ca="1" si="13"/>
        <v>0</v>
      </c>
      <c r="N47" s="2">
        <f t="shared" ca="1" si="14"/>
        <v>0</v>
      </c>
      <c r="O47" s="2"/>
      <c r="P47" s="2"/>
      <c r="Q47" s="2"/>
      <c r="R47" s="2"/>
      <c r="S47" s="2"/>
      <c r="T47" s="2"/>
      <c r="U47" s="2"/>
      <c r="V47" s="2">
        <v>36</v>
      </c>
      <c r="W47" s="2">
        <f t="shared" ca="1" si="15"/>
        <v>20.024298876377074</v>
      </c>
      <c r="X47" s="2">
        <f t="shared" ca="1" si="16"/>
        <v>-2.4423881091541855</v>
      </c>
      <c r="Y47" s="2">
        <f t="shared" ca="1" si="17"/>
        <v>-35.855957500043807</v>
      </c>
      <c r="Z47" s="2">
        <f t="shared" ca="1" si="18"/>
        <v>1147.5272046579678</v>
      </c>
      <c r="AA47" s="2"/>
      <c r="AB47" s="2"/>
      <c r="AC47" s="2"/>
      <c r="AD47" s="2"/>
      <c r="AE47" s="9">
        <f t="shared" ca="1" si="4"/>
        <v>1129.2531579251468</v>
      </c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 valori</vt:lpstr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</dc:creator>
  <cp:lastModifiedBy>Luigino</cp:lastModifiedBy>
  <dcterms:created xsi:type="dcterms:W3CDTF">2017-08-05T06:50:33Z</dcterms:created>
  <dcterms:modified xsi:type="dcterms:W3CDTF">2019-05-18T11:24:02Z</dcterms:modified>
</cp:coreProperties>
</file>