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" sheetId="1" r:id="rId1"/>
  </sheets>
  <definedNames>
    <definedName name="_xlnm._FilterDatabase" localSheetId="0" hidden="1">'PROGRAM DRUM '!$A$3:$L$92</definedName>
    <definedName name="_xlnm.Print_Area" localSheetId="0">'PROGRAM DRUM '!$A$1:$L$92</definedName>
  </definedNames>
  <calcPr fullCalcOnLoad="1"/>
</workbook>
</file>

<file path=xl/sharedStrings.xml><?xml version="1.0" encoding="utf-8"?>
<sst xmlns="http://schemas.openxmlformats.org/spreadsheetml/2006/main" count="180" uniqueCount="147">
  <si>
    <t>lei</t>
  </si>
  <si>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</si>
  <si>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</si>
  <si>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</si>
  <si>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</si>
  <si>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</si>
  <si>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</si>
  <si>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</si>
  <si>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</si>
  <si>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</si>
  <si>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</si>
  <si>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</si>
  <si>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</si>
  <si>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</si>
  <si>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</si>
  <si>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</si>
  <si>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</si>
  <si>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</si>
  <si>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</si>
  <si>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</si>
  <si>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</si>
  <si>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</si>
  <si>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</si>
  <si>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</si>
  <si>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</si>
  <si>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</si>
  <si>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</si>
  <si>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</si>
  <si>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</si>
  <si>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</si>
  <si>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</si>
  <si>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</si>
  <si>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</si>
  <si>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</si>
  <si>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</si>
  <si>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</si>
  <si>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</si>
  <si>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</si>
  <si>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</si>
  <si>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</si>
  <si>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</si>
  <si>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</si>
  <si>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</si>
  <si>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</si>
  <si>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</si>
  <si>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</si>
  <si>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</si>
  <si>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</si>
  <si>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</si>
  <si>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</si>
  <si>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</si>
  <si>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</si>
  <si>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</si>
  <si>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</si>
  <si>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</si>
  <si>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</si>
  <si>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</si>
  <si>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</si>
  <si>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</si>
  <si>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Gestiunea traficului rutier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</si>
  <si>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</si>
  <si>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</si>
  <si>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</si>
  <si>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</si>
  <si>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</si>
  <si>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</si>
  <si>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</si>
  <si>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</si>
  <si>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</si>
  <si>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</si>
  <si>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</si>
  <si>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</si>
  <si>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</si>
  <si>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</si>
  <si>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</si>
  <si>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</si>
  <si>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</si>
  <si>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</si>
  <si>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</si>
  <si>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</si>
  <si>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</si>
  <si>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</si>
  <si>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</si>
  <si>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</si>
  <si>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</si>
  <si>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</si>
  <si>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</si>
  <si>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</si>
  <si>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6.2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</si>
  <si>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</si>
  <si>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</si>
  <si>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</si>
  <si>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</si>
  <si>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>1.3.5</t>
  </si>
  <si>
    <t>Serviciu de proiectare pentru lucrarea Amenajare rigole de scurgere în localitatea Aluniş, judeţul Mureş</t>
  </si>
  <si>
    <t xml:space="preserve">Refacere dren pe drumul judeţean DJ 107 limita judeţ Alba-Corneşti-Adămuş- int. DN14A + diriginte </t>
  </si>
  <si>
    <t>Servicii de proiectare și execuția lucrării Amenajare parcare în comuna Adămuş</t>
  </si>
  <si>
    <t xml:space="preserve">Lucrări privind reparaţii curente la drumurile publice  (1+2) </t>
  </si>
  <si>
    <t>Reparaţii curente la poduri/ podeţe/drumuri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</si>
  <si>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</si>
  <si>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</si>
  <si>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Reparații la pod de beton armat pe DJ151B Ugheni-Căpîlna Bahnea-lim. Jud Sibiu km 13+013,  județul Mureș - PT +avize (Suplac)</t>
  </si>
  <si>
    <t>Recalibrare șanțuri în localitatea Daneș</t>
  </si>
  <si>
    <t>Recalibrare șanțuri în localitatea Sâncraiu de Mureș</t>
  </si>
  <si>
    <t>Recalibrare șanțuri în localitatea Glodeni</t>
  </si>
  <si>
    <t>Recalibrare șanțuri în localitatea Aluniș</t>
  </si>
  <si>
    <t>Amenajare șanț și acostament în localitatea Gănești</t>
  </si>
  <si>
    <t>1.14</t>
  </si>
  <si>
    <t>2.4</t>
  </si>
  <si>
    <t>Îmbrăcăminţi ușoare bituminoase  pe DJ153G Sânger (DJ151) - Papiu Ilarian - Iclănzel (DJ152A), km 9+800-12+400, jud. Mureș</t>
  </si>
  <si>
    <t>2.5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</si>
  <si>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</si>
  <si>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</si>
  <si>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 xml:space="preserve">Asfaltarea unui tronson de drum pe DJ136 Sângeorgiu de Pădure-Bezid-limita județ Harghita- actualizare DALI </t>
  </si>
  <si>
    <t>la achiziții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</si>
  <si>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</si>
  <si>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</si>
  <si>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</si>
  <si>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</si>
  <si>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diriginte de șantier, se plateste în 2019: 631741,1 lei (cu TVA)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</si>
  <si>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</si>
  <si>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</si>
  <si>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</si>
  <si>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</si>
  <si>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Dispoziție comisie de recepție, plata ISC, Band, CSC, anunțarea terminării lucrării</t>
  </si>
  <si>
    <t>5</t>
  </si>
  <si>
    <t>5.2</t>
  </si>
  <si>
    <t>Refacere 1 pod pe DJ153C (Gurghiu) (HGR 698/2019)</t>
  </si>
  <si>
    <t>PROIECTARE+EXECUŢIE LUCRĂRI începute în 2019</t>
  </si>
  <si>
    <t>Pornit achiziția pentru diriginte în 12.11.2019</t>
  </si>
  <si>
    <t>Reabilitare tronson de drum judeţean DJ 135 Tg. Mureş-Sărăţeni- lim. Jud. Harghita - intravilan (proiectare cu execuție)</t>
  </si>
  <si>
    <t>Reparații carosabil și podeț pe DJ134, la km 27+100-27-150 , județul Mureș</t>
  </si>
  <si>
    <t>Reparații carosabil pe DJ153G, km 6+720-6+840, județul Mureș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</si>
  <si>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</si>
  <si>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</si>
  <si>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Program 2020</t>
  </si>
  <si>
    <t xml:space="preserve">PROGRAM - 2020
LUCRĂRI LA  DRUMURI JUDETENE   </t>
  </si>
  <si>
    <t>3</t>
  </si>
  <si>
    <t>4.2</t>
  </si>
  <si>
    <t>4.3</t>
  </si>
  <si>
    <t>4.4</t>
  </si>
  <si>
    <t>6</t>
  </si>
  <si>
    <t>6.3</t>
  </si>
  <si>
    <t>CHELTUIELI DE INVESTIŢII ŞI REPARAŢII CAPITALE - Total E, din care:</t>
  </si>
  <si>
    <t xml:space="preserve">Asigurarea calităţii şi a controlului tehnic al calităţii la lucrări de drumuri, servicii de laborator (2.1+2.2) </t>
  </si>
  <si>
    <t>Obiective de investiţii (1+2+3+4+5+6)</t>
  </si>
  <si>
    <t>Amenajare acostamente și șanturi pe drumul județean DJ 135 Tg. Mures-Miercurea Nirajului-Sărățeni-limita jud. Harghita , km 1+900-10+350 (PT+Execuție+verificator+diriginte+taxe+avize)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</si>
</sst>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4" fillId="32" borderId="10" xfId="52" applyNumberFormat="1" applyFont="1" applyFill="1" applyBorder="1" applyAlignment="1">
      <alignment wrapText="1"/>
      <protection/>
    </xf>
    <xf numFmtId="3" fontId="4" fillId="33" borderId="10" xfId="52" applyNumberFormat="1" applyFont="1" applyFill="1" applyBorder="1" applyAlignment="1">
      <alignment/>
      <protection/>
    </xf>
    <xf numFmtId="3" fontId="4" fillId="34" borderId="10" xfId="52" applyNumberFormat="1" applyFont="1" applyFill="1" applyBorder="1" applyAlignment="1">
      <alignment/>
      <protection/>
    </xf>
    <xf numFmtId="3" fontId="4" fillId="35" borderId="10" xfId="40" applyNumberFormat="1" applyFont="1" applyFill="1" applyBorder="1" applyAlignment="1">
      <alignment horizontal="right" vertical="center"/>
    </xf>
    <xf numFmtId="49" fontId="5" fillId="35" borderId="10" xfId="44" applyNumberFormat="1" applyFont="1" applyFill="1" applyBorder="1" applyAlignment="1">
      <alignment horizontal="center" vertical="center" wrapText="1"/>
    </xf>
    <xf numFmtId="3" fontId="5" fillId="35" borderId="10" xfId="40" applyNumberFormat="1" applyFont="1" applyFill="1" applyBorder="1" applyAlignment="1">
      <alignment wrapText="1"/>
    </xf>
    <xf numFmtId="3" fontId="4" fillId="34" borderId="10" xfId="52" applyNumberFormat="1" applyFont="1" applyFill="1" applyBorder="1">
      <alignment/>
      <protection/>
    </xf>
    <xf numFmtId="3" fontId="4" fillId="34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34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3" fontId="2" fillId="35" borderId="10" xfId="52" applyNumberFormat="1" applyFont="1" applyFill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left" wrapText="1"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49" fontId="2" fillId="34" borderId="10" xfId="5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34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 horizontal="left" vertical="center" wrapText="1"/>
      <protection/>
    </xf>
    <xf numFmtId="3" fontId="5" fillId="35" borderId="10" xfId="40" applyNumberFormat="1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wrapText="1"/>
    </xf>
    <xf numFmtId="0" fontId="5" fillId="35" borderId="10" xfId="40" applyFont="1" applyFill="1" applyBorder="1" applyAlignment="1">
      <alignment horizontal="left" vertical="center" wrapText="1"/>
    </xf>
    <xf numFmtId="3" fontId="5" fillId="0" borderId="10" xfId="52" applyNumberFormat="1" applyFont="1" applyBorder="1" applyAlignment="1">
      <alignment horizontal="left" wrapText="1"/>
      <protection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4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4" fontId="2" fillId="34" borderId="10" xfId="52" applyNumberFormat="1" applyFont="1" applyFill="1" applyBorder="1" applyAlignment="1">
      <alignment horizontal="left" wrapText="1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0" applyFont="1" applyAlignment="1">
      <alignment horizontal="right"/>
    </xf>
    <xf numFmtId="0" fontId="1" fillId="35" borderId="0" xfId="0" applyFont="1" applyFill="1" applyAlignment="1">
      <alignment/>
    </xf>
    <xf numFmtId="3" fontId="47" fillId="35" borderId="10" xfId="40" applyNumberFormat="1" applyFont="1" applyFill="1" applyBorder="1" applyAlignment="1">
      <alignment wrapText="1"/>
    </xf>
    <xf numFmtId="3" fontId="4" fillId="35" borderId="10" xfId="39" applyNumberFormat="1" applyFont="1" applyFill="1" applyBorder="1" applyAlignment="1">
      <alignment wrapText="1"/>
    </xf>
    <xf numFmtId="3" fontId="1" fillId="35" borderId="0" xfId="0" applyNumberFormat="1" applyFont="1" applyFill="1" applyAlignment="1">
      <alignment/>
    </xf>
    <xf numFmtId="3" fontId="4" fillId="35" borderId="10" xfId="40" applyNumberFormat="1" applyFont="1" applyFill="1" applyBorder="1" applyAlignment="1">
      <alignment wrapText="1"/>
    </xf>
    <xf numFmtId="3" fontId="5" fillId="0" borderId="10" xfId="4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96"/>
  <sheetViews>
    <sheetView tabSelected="1" workbookViewId="0" topLeftCell="A1">
      <pane xSplit="2" ySplit="3" topLeftCell="C72" activePane="bottomRight" state="frozen"/>
      <selection pane="topLeft" activeCell="A1" sqref="A1:G8"/>
      <selection pane="topRight" activeCell="A1" sqref="A1:G8"/>
      <selection pane="bottomLeft" activeCell="A1" sqref="A1:G8"/>
      <selection pane="bottomRight" activeCell="P91" sqref="P91"/>
    </sheetView>
  </sheetViews>
  <sheetFormatPr defaultColWidth="9.140625" defaultRowHeight="12.75"/>
  <cols>
    <col min="1" max="1" width="7.421875" style="0" customWidth="1"/>
    <col min="2" max="2" width="77.140625" style="0" customWidth="1"/>
    <col min="3" max="3" width="18.28125" style="0" customWidth="1"/>
    <col min="4" max="4" width="44.8515625" style="0" hidden="1" customWidth="1"/>
    <col min="5" max="11" width="0" style="0" hidden="1" customWidth="1"/>
  </cols>
  <sheetData>
    <row r="1" spans="1:3" ht="33.75" customHeight="1">
      <c r="A1" s="53" t="s">
        <v>136</v>
      </c>
      <c r="B1" s="53"/>
      <c r="C1" s="53"/>
    </row>
    <row r="2" ht="12.75">
      <c r="C2" s="46" t="s">
        <v>0</v>
      </c>
    </row>
    <row r="3" spans="1:3" ht="30">
      <c r="A3" s="20" t="s">
        <v>1</v>
      </c>
      <c r="B3" s="21" t="s">
        <v>2</v>
      </c>
      <c r="C3" s="22" t="s">
        <v>135</v>
      </c>
    </row>
    <row r="4" spans="1:3" s="32" customFormat="1" ht="15">
      <c r="A4" s="23" t="s">
        <v>3</v>
      </c>
      <c r="B4" s="24" t="s">
        <v>4</v>
      </c>
      <c r="C4" s="3">
        <f>C5+C57</f>
        <v>101137000</v>
      </c>
    </row>
    <row r="5" spans="1:3" s="32" customFormat="1" ht="34.5" customHeight="1">
      <c r="A5" s="25" t="s">
        <v>5</v>
      </c>
      <c r="B5" s="26" t="s">
        <v>6</v>
      </c>
      <c r="C5" s="4">
        <f>C6+C22+C29+C34</f>
        <v>49087000</v>
      </c>
    </row>
    <row r="6" spans="1:3" s="32" customFormat="1" ht="30">
      <c r="A6" s="27" t="s">
        <v>7</v>
      </c>
      <c r="B6" s="18" t="s">
        <v>8</v>
      </c>
      <c r="C6" s="28">
        <f>C7+C17+C20</f>
        <v>1638000</v>
      </c>
    </row>
    <row r="7" spans="1:3" s="32" customFormat="1" ht="15">
      <c r="A7" s="19">
        <v>1</v>
      </c>
      <c r="B7" s="33" t="s">
        <v>92</v>
      </c>
      <c r="C7" s="5">
        <f>C8+C9+C10+C16</f>
        <v>1117500</v>
      </c>
    </row>
    <row r="8" spans="1:3" s="47" customFormat="1" ht="15">
      <c r="A8" s="15" t="s">
        <v>9</v>
      </c>
      <c r="B8" s="35" t="s">
        <v>10</v>
      </c>
      <c r="C8" s="6">
        <v>428000</v>
      </c>
    </row>
    <row r="9" spans="1:3" s="47" customFormat="1" ht="15">
      <c r="A9" s="15" t="s">
        <v>11</v>
      </c>
      <c r="B9" s="35" t="s">
        <v>59</v>
      </c>
      <c r="C9" s="6">
        <v>635000</v>
      </c>
    </row>
    <row r="10" spans="1:3" s="47" customFormat="1" ht="30">
      <c r="A10" s="15" t="s">
        <v>13</v>
      </c>
      <c r="B10" s="35" t="s">
        <v>12</v>
      </c>
      <c r="C10" s="6">
        <f>SUM(C11:C15)</f>
        <v>24500</v>
      </c>
    </row>
    <row r="11" spans="1:3" ht="28.5">
      <c r="A11" s="7" t="s">
        <v>70</v>
      </c>
      <c r="B11" s="36" t="s">
        <v>63</v>
      </c>
      <c r="C11" s="48">
        <v>6000</v>
      </c>
    </row>
    <row r="12" spans="1:4" ht="42.75">
      <c r="A12" s="7" t="s">
        <v>71</v>
      </c>
      <c r="B12" s="36" t="s">
        <v>64</v>
      </c>
      <c r="C12" s="48">
        <v>11000</v>
      </c>
      <c r="D12">
        <f>9000*1.19</f>
        <v>10710</v>
      </c>
    </row>
    <row r="13" spans="1:4" ht="42.75">
      <c r="A13" s="7" t="s">
        <v>72</v>
      </c>
      <c r="B13" s="37" t="s">
        <v>66</v>
      </c>
      <c r="C13" s="8">
        <v>2500</v>
      </c>
      <c r="D13">
        <f>1700*1.19</f>
        <v>2023</v>
      </c>
    </row>
    <row r="14" spans="1:4" ht="42.75">
      <c r="A14" s="7" t="s">
        <v>73</v>
      </c>
      <c r="B14" s="38" t="s">
        <v>68</v>
      </c>
      <c r="C14" s="8">
        <v>3000</v>
      </c>
      <c r="D14">
        <f>2500*1.19</f>
        <v>2975</v>
      </c>
    </row>
    <row r="15" spans="1:3" ht="28.5">
      <c r="A15" s="7" t="s">
        <v>93</v>
      </c>
      <c r="B15" s="38" t="s">
        <v>94</v>
      </c>
      <c r="C15" s="8">
        <v>2000</v>
      </c>
    </row>
    <row r="16" spans="1:3" s="47" customFormat="1" ht="30">
      <c r="A16" s="15" t="s">
        <v>40</v>
      </c>
      <c r="B16" s="35" t="s">
        <v>14</v>
      </c>
      <c r="C16" s="6">
        <v>30000</v>
      </c>
    </row>
    <row r="17" spans="1:3" s="32" customFormat="1" ht="30">
      <c r="A17" s="19">
        <v>2</v>
      </c>
      <c r="B17" s="33" t="s">
        <v>144</v>
      </c>
      <c r="C17" s="9">
        <f>C18+C19</f>
        <v>470500</v>
      </c>
    </row>
    <row r="18" spans="1:3" ht="14.25">
      <c r="A18" s="16" t="s">
        <v>15</v>
      </c>
      <c r="B18" s="39" t="s">
        <v>16</v>
      </c>
      <c r="C18" s="8">
        <v>70000</v>
      </c>
    </row>
    <row r="19" spans="1:3" ht="14.25">
      <c r="A19" s="16" t="s">
        <v>17</v>
      </c>
      <c r="B19" s="39" t="s">
        <v>18</v>
      </c>
      <c r="C19" s="8">
        <v>400500</v>
      </c>
    </row>
    <row r="20" spans="1:3" s="32" customFormat="1" ht="30">
      <c r="A20" s="19">
        <v>3</v>
      </c>
      <c r="B20" s="33" t="s">
        <v>19</v>
      </c>
      <c r="C20" s="10">
        <f>SUM(C21)</f>
        <v>50000</v>
      </c>
    </row>
    <row r="21" spans="1:3" ht="14.25">
      <c r="A21" s="16" t="s">
        <v>20</v>
      </c>
      <c r="B21" s="39" t="s">
        <v>21</v>
      </c>
      <c r="C21" s="8">
        <v>50000</v>
      </c>
    </row>
    <row r="22" spans="1:3" s="32" customFormat="1" ht="15">
      <c r="A22" s="29" t="s">
        <v>22</v>
      </c>
      <c r="B22" s="40" t="s">
        <v>23</v>
      </c>
      <c r="C22" s="11">
        <f>C23+C28</f>
        <v>10400000</v>
      </c>
    </row>
    <row r="23" spans="1:3" s="32" customFormat="1" ht="15">
      <c r="A23" s="19">
        <v>1</v>
      </c>
      <c r="B23" s="41" t="s">
        <v>74</v>
      </c>
      <c r="C23" s="9">
        <f>C24+C25+C26+C27</f>
        <v>2650000</v>
      </c>
    </row>
    <row r="24" spans="1:4" ht="14.25">
      <c r="A24" s="16" t="s">
        <v>9</v>
      </c>
      <c r="B24" s="39" t="s">
        <v>24</v>
      </c>
      <c r="C24" s="8">
        <v>920000</v>
      </c>
      <c r="D24">
        <f>2650000-1460000-270000</f>
        <v>920000</v>
      </c>
    </row>
    <row r="25" spans="1:9" ht="14.25">
      <c r="A25" s="16" t="s">
        <v>11</v>
      </c>
      <c r="B25" s="39" t="s">
        <v>25</v>
      </c>
      <c r="C25" s="8">
        <v>630000</v>
      </c>
      <c r="E25">
        <f>75000+511000+185000+55000</f>
        <v>826000</v>
      </c>
      <c r="F25" t="e">
        <f>#REF!-E25</f>
        <v>#REF!</v>
      </c>
      <c r="G25" t="e">
        <f>F25/1.19</f>
        <v>#REF!</v>
      </c>
      <c r="H25" t="e">
        <f>450000-G25</f>
        <v>#REF!</v>
      </c>
      <c r="I25" t="e">
        <f>H25*1.19</f>
        <v>#REF!</v>
      </c>
    </row>
    <row r="26" spans="1:4" ht="57">
      <c r="A26" s="16" t="s">
        <v>13</v>
      </c>
      <c r="B26" s="39" t="s">
        <v>91</v>
      </c>
      <c r="C26" s="8">
        <v>700000</v>
      </c>
      <c r="D26">
        <v>750000</v>
      </c>
    </row>
    <row r="27" spans="1:3" ht="28.5">
      <c r="A27" s="16" t="s">
        <v>40</v>
      </c>
      <c r="B27" s="39" t="s">
        <v>95</v>
      </c>
      <c r="C27" s="8">
        <v>400000</v>
      </c>
    </row>
    <row r="28" spans="1:3" s="32" customFormat="1" ht="15">
      <c r="A28" s="19" t="s">
        <v>26</v>
      </c>
      <c r="B28" s="41" t="s">
        <v>27</v>
      </c>
      <c r="C28" s="9">
        <v>7750000</v>
      </c>
    </row>
    <row r="29" spans="1:3" s="32" customFormat="1" ht="30">
      <c r="A29" s="29" t="s">
        <v>28</v>
      </c>
      <c r="B29" s="40" t="s">
        <v>29</v>
      </c>
      <c r="C29" s="11">
        <f>C30+C31+C32</f>
        <v>14654000</v>
      </c>
    </row>
    <row r="30" spans="1:3" s="32" customFormat="1" ht="15">
      <c r="A30" s="17">
        <v>1</v>
      </c>
      <c r="B30" s="42" t="s">
        <v>30</v>
      </c>
      <c r="C30" s="49">
        <v>14000000</v>
      </c>
    </row>
    <row r="31" spans="1:7" s="47" customFormat="1" ht="30">
      <c r="A31" s="15">
        <v>2</v>
      </c>
      <c r="B31" s="34" t="s">
        <v>31</v>
      </c>
      <c r="C31" s="49">
        <v>454000</v>
      </c>
      <c r="G31" s="50"/>
    </row>
    <row r="32" spans="1:3" s="32" customFormat="1" ht="30">
      <c r="A32" s="17">
        <v>3</v>
      </c>
      <c r="B32" s="42" t="s">
        <v>32</v>
      </c>
      <c r="C32" s="51">
        <f>SUM(C33)</f>
        <v>200000</v>
      </c>
    </row>
    <row r="33" spans="1:3" ht="14.25">
      <c r="A33" s="16" t="s">
        <v>20</v>
      </c>
      <c r="B33" s="39" t="s">
        <v>96</v>
      </c>
      <c r="C33" s="8">
        <v>200000</v>
      </c>
    </row>
    <row r="34" spans="1:3" s="32" customFormat="1" ht="15">
      <c r="A34" s="12" t="s">
        <v>33</v>
      </c>
      <c r="B34" s="40" t="s">
        <v>97</v>
      </c>
      <c r="C34" s="11">
        <f>C35+C51</f>
        <v>22395000</v>
      </c>
    </row>
    <row r="35" spans="1:3" s="32" customFormat="1" ht="15">
      <c r="A35" s="17" t="s">
        <v>34</v>
      </c>
      <c r="B35" s="43" t="s">
        <v>98</v>
      </c>
      <c r="C35" s="13">
        <f>C36+C37+C38+C39+C40+C41+C42+C43+C44+C45+C46+C47+C48+C49+C50</f>
        <v>4245000</v>
      </c>
    </row>
    <row r="36" spans="1:3" ht="28.5">
      <c r="A36" s="16" t="s">
        <v>9</v>
      </c>
      <c r="B36" s="39" t="s">
        <v>35</v>
      </c>
      <c r="C36" s="8">
        <v>400000</v>
      </c>
    </row>
    <row r="37" spans="1:3" ht="14.25">
      <c r="A37" s="16" t="s">
        <v>11</v>
      </c>
      <c r="B37" s="39" t="s">
        <v>60</v>
      </c>
      <c r="C37" s="8">
        <v>300000</v>
      </c>
    </row>
    <row r="38" spans="1:3" ht="28.5">
      <c r="A38" s="16" t="s">
        <v>13</v>
      </c>
      <c r="B38" s="39" t="s">
        <v>99</v>
      </c>
      <c r="C38" s="8">
        <v>60000</v>
      </c>
    </row>
    <row r="39" spans="1:3" ht="28.5">
      <c r="A39" s="16" t="s">
        <v>40</v>
      </c>
      <c r="B39" s="39" t="s">
        <v>100</v>
      </c>
      <c r="C39" s="8">
        <v>80000</v>
      </c>
    </row>
    <row r="40" spans="1:3" ht="28.5">
      <c r="A40" s="16" t="s">
        <v>41</v>
      </c>
      <c r="B40" s="39" t="s">
        <v>101</v>
      </c>
      <c r="C40" s="8">
        <v>60000</v>
      </c>
    </row>
    <row r="41" spans="1:3" ht="14.25">
      <c r="A41" s="16" t="s">
        <v>42</v>
      </c>
      <c r="B41" s="39" t="s">
        <v>102</v>
      </c>
      <c r="C41" s="8">
        <v>25000</v>
      </c>
    </row>
    <row r="42" spans="1:3" ht="14.25">
      <c r="A42" s="16" t="s">
        <v>43</v>
      </c>
      <c r="B42" s="39" t="s">
        <v>103</v>
      </c>
      <c r="C42" s="8">
        <v>30000</v>
      </c>
    </row>
    <row r="43" spans="1:3" ht="14.25">
      <c r="A43" s="16" t="s">
        <v>44</v>
      </c>
      <c r="B43" s="39" t="s">
        <v>104</v>
      </c>
      <c r="C43" s="8">
        <v>30000</v>
      </c>
    </row>
    <row r="44" spans="1:3" ht="14.25">
      <c r="A44" s="16" t="s">
        <v>45</v>
      </c>
      <c r="B44" s="39" t="s">
        <v>105</v>
      </c>
      <c r="C44" s="8">
        <v>30000</v>
      </c>
    </row>
    <row r="45" spans="1:3" ht="14.25">
      <c r="A45" s="16" t="s">
        <v>81</v>
      </c>
      <c r="B45" s="39" t="s">
        <v>106</v>
      </c>
      <c r="C45" s="8">
        <v>30000</v>
      </c>
    </row>
    <row r="46" spans="1:3" ht="14.25">
      <c r="A46" s="16" t="s">
        <v>82</v>
      </c>
      <c r="B46" s="39" t="s">
        <v>131</v>
      </c>
      <c r="C46" s="8">
        <v>100000</v>
      </c>
    </row>
    <row r="47" spans="1:3" ht="14.25">
      <c r="A47" s="16" t="s">
        <v>83</v>
      </c>
      <c r="B47" s="39" t="s">
        <v>132</v>
      </c>
      <c r="C47" s="8">
        <v>100000</v>
      </c>
    </row>
    <row r="48" spans="1:3" ht="28.5">
      <c r="A48" s="16" t="s">
        <v>84</v>
      </c>
      <c r="B48" s="39" t="s">
        <v>120</v>
      </c>
      <c r="C48" s="8">
        <v>1000000</v>
      </c>
    </row>
    <row r="49" spans="1:3" ht="28.5">
      <c r="A49" s="16" t="s">
        <v>107</v>
      </c>
      <c r="B49" s="39" t="s">
        <v>121</v>
      </c>
      <c r="C49" s="8">
        <v>1000000</v>
      </c>
    </row>
    <row r="50" spans="1:3" ht="28.5">
      <c r="A50" s="16" t="s">
        <v>115</v>
      </c>
      <c r="B50" s="39" t="s">
        <v>122</v>
      </c>
      <c r="C50" s="8">
        <v>1000000</v>
      </c>
    </row>
    <row r="51" spans="1:3" s="32" customFormat="1" ht="15">
      <c r="A51" s="17" t="s">
        <v>26</v>
      </c>
      <c r="B51" s="43" t="s">
        <v>61</v>
      </c>
      <c r="C51" s="13">
        <f>SUM(C52:C56)</f>
        <v>18150000</v>
      </c>
    </row>
    <row r="52" spans="1:3" ht="28.5">
      <c r="A52" s="16" t="s">
        <v>15</v>
      </c>
      <c r="B52" s="39" t="s">
        <v>62</v>
      </c>
      <c r="C52" s="8">
        <v>3000000</v>
      </c>
    </row>
    <row r="53" spans="1:12" ht="28.5">
      <c r="A53" s="16" t="s">
        <v>17</v>
      </c>
      <c r="B53" s="39" t="s">
        <v>65</v>
      </c>
      <c r="C53" s="52">
        <v>5000000</v>
      </c>
      <c r="L53" s="2"/>
    </row>
    <row r="54" spans="1:12" ht="28.5">
      <c r="A54" s="16" t="s">
        <v>36</v>
      </c>
      <c r="B54" s="39" t="s">
        <v>67</v>
      </c>
      <c r="C54" s="8">
        <v>5000000</v>
      </c>
      <c r="L54" s="2"/>
    </row>
    <row r="55" spans="1:3" ht="28.5">
      <c r="A55" s="16" t="s">
        <v>108</v>
      </c>
      <c r="B55" s="39" t="s">
        <v>109</v>
      </c>
      <c r="C55" s="8">
        <v>5000000</v>
      </c>
    </row>
    <row r="56" spans="1:3" ht="14.25">
      <c r="A56" s="16" t="s">
        <v>110</v>
      </c>
      <c r="B56" s="39" t="s">
        <v>69</v>
      </c>
      <c r="C56" s="8">
        <v>150000</v>
      </c>
    </row>
    <row r="57" spans="1:3" s="32" customFormat="1" ht="15">
      <c r="A57" s="25" t="s">
        <v>37</v>
      </c>
      <c r="B57" s="26" t="s">
        <v>143</v>
      </c>
      <c r="C57" s="14">
        <f>C58</f>
        <v>52050000</v>
      </c>
    </row>
    <row r="58" spans="1:3" s="32" customFormat="1" ht="15">
      <c r="A58" s="12" t="s">
        <v>38</v>
      </c>
      <c r="B58" s="40" t="s">
        <v>145</v>
      </c>
      <c r="C58" s="11">
        <f>C59+C75+C79+C81+C86+C89</f>
        <v>52050000</v>
      </c>
    </row>
    <row r="59" spans="1:3" s="32" customFormat="1" ht="60">
      <c r="A59" s="30" t="s">
        <v>34</v>
      </c>
      <c r="B59" s="44" t="s">
        <v>89</v>
      </c>
      <c r="C59" s="9">
        <f>SUM(C60:C74)</f>
        <v>1703000</v>
      </c>
    </row>
    <row r="60" spans="1:6" ht="28.5">
      <c r="A60" s="16" t="s">
        <v>9</v>
      </c>
      <c r="B60" s="45" t="s">
        <v>111</v>
      </c>
      <c r="C60" s="8">
        <v>150000</v>
      </c>
      <c r="F60" s="1"/>
    </row>
    <row r="61" spans="1:6" ht="14.25">
      <c r="A61" s="16" t="s">
        <v>11</v>
      </c>
      <c r="B61" s="45" t="s">
        <v>39</v>
      </c>
      <c r="C61" s="8">
        <v>182000</v>
      </c>
      <c r="F61" s="1"/>
    </row>
    <row r="62" spans="1:6" ht="28.5">
      <c r="A62" s="16" t="s">
        <v>13</v>
      </c>
      <c r="B62" s="45" t="s">
        <v>46</v>
      </c>
      <c r="C62" s="8">
        <v>250000</v>
      </c>
      <c r="F62" s="1"/>
    </row>
    <row r="63" spans="1:12" ht="14.25">
      <c r="A63" s="16" t="s">
        <v>40</v>
      </c>
      <c r="B63" s="45" t="s">
        <v>75</v>
      </c>
      <c r="C63" s="8">
        <v>50000</v>
      </c>
      <c r="F63" s="1"/>
      <c r="L63" s="2"/>
    </row>
    <row r="64" spans="1:6" ht="42.75">
      <c r="A64" s="16" t="s">
        <v>41</v>
      </c>
      <c r="B64" s="45" t="s">
        <v>76</v>
      </c>
      <c r="C64" s="8">
        <v>150000</v>
      </c>
      <c r="F64" s="1"/>
    </row>
    <row r="65" spans="1:6" ht="28.5">
      <c r="A65" s="16" t="s">
        <v>42</v>
      </c>
      <c r="B65" s="45" t="s">
        <v>90</v>
      </c>
      <c r="C65" s="8">
        <v>40000</v>
      </c>
      <c r="F65" s="1"/>
    </row>
    <row r="66" spans="1:6" ht="28.5">
      <c r="A66" s="16" t="s">
        <v>43</v>
      </c>
      <c r="B66" s="45" t="s">
        <v>79</v>
      </c>
      <c r="C66" s="8">
        <v>75000</v>
      </c>
      <c r="F66" s="1"/>
    </row>
    <row r="67" spans="1:6" ht="28.5">
      <c r="A67" s="16" t="s">
        <v>44</v>
      </c>
      <c r="B67" s="45" t="s">
        <v>112</v>
      </c>
      <c r="C67" s="8">
        <v>41000</v>
      </c>
      <c r="F67" s="1"/>
    </row>
    <row r="68" spans="1:6" ht="28.5">
      <c r="A68" s="16" t="s">
        <v>45</v>
      </c>
      <c r="B68" s="45" t="s">
        <v>80</v>
      </c>
      <c r="C68" s="8">
        <v>160000</v>
      </c>
      <c r="F68" s="1"/>
    </row>
    <row r="69" spans="1:6" ht="14.25">
      <c r="A69" s="16" t="s">
        <v>81</v>
      </c>
      <c r="B69" s="45" t="s">
        <v>77</v>
      </c>
      <c r="C69" s="8">
        <v>85000</v>
      </c>
      <c r="F69" s="1"/>
    </row>
    <row r="70" spans="1:6" ht="14.25">
      <c r="A70" s="16" t="s">
        <v>82</v>
      </c>
      <c r="B70" s="45" t="s">
        <v>78</v>
      </c>
      <c r="C70" s="8">
        <v>120000</v>
      </c>
      <c r="F70" s="1"/>
    </row>
    <row r="71" spans="1:6" ht="28.5">
      <c r="A71" s="16" t="s">
        <v>83</v>
      </c>
      <c r="B71" s="45" t="s">
        <v>113</v>
      </c>
      <c r="C71" s="8">
        <v>40000</v>
      </c>
      <c r="D71" t="s">
        <v>114</v>
      </c>
      <c r="F71" s="1"/>
    </row>
    <row r="72" spans="1:6" ht="28.5">
      <c r="A72" s="16" t="s">
        <v>84</v>
      </c>
      <c r="B72" s="45" t="s">
        <v>116</v>
      </c>
      <c r="C72" s="8">
        <v>70000</v>
      </c>
      <c r="F72" s="1"/>
    </row>
    <row r="73" spans="1:6" ht="28.5">
      <c r="A73" s="16" t="s">
        <v>107</v>
      </c>
      <c r="B73" s="45" t="s">
        <v>117</v>
      </c>
      <c r="C73" s="8">
        <v>90000</v>
      </c>
      <c r="F73" s="1"/>
    </row>
    <row r="74" spans="1:6" ht="28.5">
      <c r="A74" s="16" t="s">
        <v>115</v>
      </c>
      <c r="B74" s="45" t="s">
        <v>118</v>
      </c>
      <c r="C74" s="8">
        <v>200000</v>
      </c>
      <c r="F74" s="1"/>
    </row>
    <row r="75" spans="1:3" s="32" customFormat="1" ht="15">
      <c r="A75" s="30" t="s">
        <v>26</v>
      </c>
      <c r="B75" s="44" t="s">
        <v>47</v>
      </c>
      <c r="C75" s="9">
        <f>SUM(C76:C78)</f>
        <v>3000</v>
      </c>
    </row>
    <row r="76" spans="1:6" ht="28.5">
      <c r="A76" s="16" t="s">
        <v>15</v>
      </c>
      <c r="B76" s="45" t="s">
        <v>48</v>
      </c>
      <c r="C76" s="8">
        <v>1000</v>
      </c>
      <c r="F76" s="1"/>
    </row>
    <row r="77" spans="1:6" ht="28.5">
      <c r="A77" s="16" t="s">
        <v>17</v>
      </c>
      <c r="B77" s="45" t="s">
        <v>49</v>
      </c>
      <c r="C77" s="8">
        <v>1000</v>
      </c>
      <c r="F77" s="1"/>
    </row>
    <row r="78" spans="1:11" ht="42.75">
      <c r="A78" s="16" t="s">
        <v>36</v>
      </c>
      <c r="B78" s="45" t="s">
        <v>85</v>
      </c>
      <c r="C78" s="8">
        <v>1000</v>
      </c>
      <c r="D78" t="s">
        <v>119</v>
      </c>
      <c r="E78">
        <f>540545.47+51535.9+16660+23000</f>
        <v>631741.37</v>
      </c>
      <c r="F78" s="1"/>
      <c r="G78">
        <v>2009514.16</v>
      </c>
      <c r="H78">
        <v>16660</v>
      </c>
      <c r="I78">
        <v>23000</v>
      </c>
      <c r="K78" t="e">
        <f>#REF!-650000</f>
        <v>#REF!</v>
      </c>
    </row>
    <row r="79" spans="1:3" s="32" customFormat="1" ht="15">
      <c r="A79" s="30" t="s">
        <v>137</v>
      </c>
      <c r="B79" s="41" t="s">
        <v>86</v>
      </c>
      <c r="C79" s="9">
        <f>SUM(C80)</f>
        <v>250000</v>
      </c>
    </row>
    <row r="80" spans="1:6" ht="14.25">
      <c r="A80" s="16" t="s">
        <v>20</v>
      </c>
      <c r="B80" s="45" t="s">
        <v>51</v>
      </c>
      <c r="C80" s="8">
        <v>250000</v>
      </c>
      <c r="D80" t="s">
        <v>124</v>
      </c>
      <c r="F80" s="1"/>
    </row>
    <row r="81" spans="1:3" s="32" customFormat="1" ht="15">
      <c r="A81" s="30" t="s">
        <v>123</v>
      </c>
      <c r="B81" s="41" t="s">
        <v>87</v>
      </c>
      <c r="C81" s="9">
        <f>SUM(C82:C85)</f>
        <v>38071000</v>
      </c>
    </row>
    <row r="82" spans="1:6" ht="28.5">
      <c r="A82" s="16" t="s">
        <v>50</v>
      </c>
      <c r="B82" s="45" t="s">
        <v>53</v>
      </c>
      <c r="C82" s="8">
        <v>820000</v>
      </c>
      <c r="F82" s="1"/>
    </row>
    <row r="83" spans="1:6" ht="28.5">
      <c r="A83" s="16" t="s">
        <v>138</v>
      </c>
      <c r="B83" s="45" t="s">
        <v>54</v>
      </c>
      <c r="C83" s="8">
        <v>2000</v>
      </c>
      <c r="F83" s="1"/>
    </row>
    <row r="84" spans="1:6" ht="28.5">
      <c r="A84" s="16" t="s">
        <v>139</v>
      </c>
      <c r="B84" s="45" t="s">
        <v>55</v>
      </c>
      <c r="C84" s="8">
        <v>17250000</v>
      </c>
      <c r="F84" s="1"/>
    </row>
    <row r="85" spans="1:6" ht="28.5">
      <c r="A85" s="16" t="s">
        <v>140</v>
      </c>
      <c r="B85" s="45" t="s">
        <v>56</v>
      </c>
      <c r="C85" s="8">
        <f>20000000-1000</f>
        <v>19999000</v>
      </c>
      <c r="F85" s="1"/>
    </row>
    <row r="86" spans="1:3" s="32" customFormat="1" ht="15">
      <c r="A86" s="30" t="s">
        <v>125</v>
      </c>
      <c r="B86" s="41" t="s">
        <v>57</v>
      </c>
      <c r="C86" s="9">
        <f>SUM(C87:C88)</f>
        <v>6600000</v>
      </c>
    </row>
    <row r="87" spans="1:6" ht="42.75">
      <c r="A87" s="16" t="s">
        <v>52</v>
      </c>
      <c r="B87" s="45" t="s">
        <v>133</v>
      </c>
      <c r="C87" s="8">
        <v>4100000</v>
      </c>
      <c r="F87" s="1"/>
    </row>
    <row r="88" spans="1:6" ht="14.25">
      <c r="A88" s="16" t="s">
        <v>126</v>
      </c>
      <c r="B88" s="45" t="s">
        <v>127</v>
      </c>
      <c r="C88" s="8">
        <v>2500000</v>
      </c>
      <c r="F88" s="1"/>
    </row>
    <row r="89" spans="1:3" s="32" customFormat="1" ht="15">
      <c r="A89" s="30" t="s">
        <v>141</v>
      </c>
      <c r="B89" s="41" t="s">
        <v>128</v>
      </c>
      <c r="C89" s="9">
        <f>SUM(C90:C92)</f>
        <v>5423000</v>
      </c>
    </row>
    <row r="90" spans="1:12" ht="42.75">
      <c r="A90" s="16" t="s">
        <v>58</v>
      </c>
      <c r="B90" s="45" t="s">
        <v>146</v>
      </c>
      <c r="C90" s="8">
        <v>1500000</v>
      </c>
      <c r="D90" t="s">
        <v>129</v>
      </c>
      <c r="F90" s="1">
        <v>3500000</v>
      </c>
      <c r="L90" s="2"/>
    </row>
    <row r="91" spans="1:6" ht="28.5">
      <c r="A91" s="16" t="s">
        <v>88</v>
      </c>
      <c r="B91" s="45" t="s">
        <v>134</v>
      </c>
      <c r="C91" s="8">
        <v>1500000</v>
      </c>
      <c r="F91" s="1"/>
    </row>
    <row r="92" spans="1:6" ht="28.5">
      <c r="A92" s="16" t="s">
        <v>142</v>
      </c>
      <c r="B92" s="45" t="s">
        <v>130</v>
      </c>
      <c r="C92" s="8">
        <v>2423000</v>
      </c>
      <c r="F92" s="1"/>
    </row>
    <row r="94" ht="12.75">
      <c r="B94" s="32"/>
    </row>
    <row r="95" ht="12.75">
      <c r="B95" s="31"/>
    </row>
    <row r="96" ht="12.75">
      <c r="B96" s="2"/>
    </row>
  </sheetData>
  <sheetProtection/>
  <autoFilter ref="A3:L92"/>
  <mergeCells count="1">
    <mergeCell ref="A1:C1"/>
  </mergeCells>
  <printOptions/>
  <pageMargins left="0.5905511811023623" right="0.15748031496062992" top="0.8267716535433072" bottom="0.35433070866141736" header="0.11811023622047245" footer="0"/>
  <pageSetup horizontalDpi="600" verticalDpi="600" orientation="portrait" paperSize="9" scale="87" r:id="rId1"/>
  <headerFooter>
    <oddHeader>&amp;LROMÂNIA
JUDEȚUL MUREȘ
CONSILIUL JUDEȚEAN&amp;RAnexa 9 la HCJM  nr.      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2020-02-14T07:34:41Z</cp:lastPrinted>
  <dcterms:created xsi:type="dcterms:W3CDTF">1996-10-14T23:33:28Z</dcterms:created>
  <dcterms:modified xsi:type="dcterms:W3CDTF">2020-02-14T07:34:59Z</dcterms:modified>
  <cp:category/>
  <cp:version/>
  <cp:contentType/>
  <cp:contentStatus/>
</cp:coreProperties>
</file>