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20520" windowHeight="3675" activeTab="2"/>
  </bookViews>
  <sheets>
    <sheet name="anexa 1" sheetId="1" r:id="rId1"/>
    <sheet name="anexa 1-1" sheetId="2" r:id="rId2"/>
    <sheet name="anexa 1-2" sheetId="3" r:id="rId3"/>
  </sheets>
  <definedNames>
    <definedName name="_xlnm.Print_Titles" localSheetId="0">'anexa 1'!$8:$9</definedName>
    <definedName name="_xlnm.Print_Titles" localSheetId="1">'anexa 1-1'!$7:$8</definedName>
    <definedName name="_xlnm.Print_Titles" localSheetId="2">'anexa 1-2'!$8:$9</definedName>
  </definedNames>
  <calcPr fullCalcOnLoad="1"/>
</workbook>
</file>

<file path=xl/sharedStrings.xml><?xml version="1.0" encoding="utf-8"?>
<sst xmlns="http://schemas.openxmlformats.org/spreadsheetml/2006/main" count="1607" uniqueCount="270">
  <si>
    <t>Cote defalcate din impozitul pe venit</t>
  </si>
  <si>
    <t>- lei (RON) -</t>
  </si>
  <si>
    <t>ROMÂNIA</t>
  </si>
  <si>
    <t>JUDEŢUL MUREŞ</t>
  </si>
  <si>
    <t>CONSILIUL JUDEŢEAN</t>
  </si>
  <si>
    <t>D E N U M I R E A     I N D I C A T O R I L O R</t>
  </si>
  <si>
    <t>Cod indicator</t>
  </si>
  <si>
    <t>Taxe si tarife pentru eliberarea de licente si autorizatii de functionare</t>
  </si>
  <si>
    <t>Alte taxe pe utilizarea bunurilor, autorizarea utilizarii bunurilor sau pe desfasurare de activitati</t>
  </si>
  <si>
    <t>Alte venituri</t>
  </si>
  <si>
    <t>Finantarea drepturilor acordate persoanelor cu handicap</t>
  </si>
  <si>
    <t>Prevederi anuale</t>
  </si>
  <si>
    <t>SECŢIUNEA DE FUNCŢIONARE</t>
  </si>
  <si>
    <t>SECŢIUNEA DE DEZVOLTARE</t>
  </si>
  <si>
    <t>000102</t>
  </si>
  <si>
    <t>VENITURI PROPRII (00.02-11.02-37.02+00.15+00.16)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</si>
  <si>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</si>
  <si>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</si>
  <si>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</si>
  <si>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</si>
  <si>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</si>
  <si>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</si>
  <si>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</si>
  <si>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</si>
  <si>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</si>
  <si>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</si>
  <si>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040201</t>
  </si>
  <si>
    <t>Sume alocate din cotele defalcate din impozitul pe venit pentru echilibrarea bugetelor locale</t>
  </si>
  <si>
    <t>040204</t>
  </si>
  <si>
    <t>0010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</si>
  <si>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</si>
  <si>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</si>
  <si>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</si>
  <si>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</si>
  <si>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</si>
  <si>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</si>
  <si>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</si>
  <si>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160203</t>
  </si>
  <si>
    <t>160250</t>
  </si>
  <si>
    <t>C. VENITURI NEFISCALE (cod 00.13+00.14)</t>
  </si>
  <si>
    <t>0012</t>
  </si>
  <si>
    <t>C1. VENITURI DIN PROPRIETATE (cod 30.02+31.02)</t>
  </si>
  <si>
    <t>0013</t>
  </si>
  <si>
    <t>Venituri din proprietate (cod 30.02.01+30.02.05+30.02.08+30.02.50)</t>
  </si>
  <si>
    <t>3002</t>
  </si>
  <si>
    <t>Venituri din concesiuni si inchirieri (cod 30.02.05.30)</t>
  </si>
  <si>
    <t>300205</t>
  </si>
  <si>
    <t>Alte venituri din concesiuni si inchirieri de catre institutiile publice</t>
  </si>
  <si>
    <t>30020530</t>
  </si>
  <si>
    <t>C2. VANZARI DE BUNURI SI SERVICII (cod 33.02+34.02+35.02+36.02+37.02)</t>
  </si>
  <si>
    <t>0014</t>
  </si>
  <si>
    <t>3602</t>
  </si>
  <si>
    <t>360250</t>
  </si>
  <si>
    <t>IV. SUBVENTII (cod 00.18)</t>
  </si>
  <si>
    <t>0017</t>
  </si>
  <si>
    <t>SUBVENTII DE LA ALTE NIVELE ALE ADMINISTRATIEI PUBLICE (cod 42.02+43.02)</t>
  </si>
  <si>
    <t>0018</t>
  </si>
  <si>
    <t>4202</t>
  </si>
  <si>
    <t>Subventii de la bugetul de stat catre bugetele locale necesare sustinerii derularii proiectelor finantate din fonduri externe nerambursabile (FEN) postaderare</t>
  </si>
  <si>
    <t>420220</t>
  </si>
  <si>
    <t>420221</t>
  </si>
  <si>
    <t>Subventii din bugetul de stat pentru finantarea camerelor agricole</t>
  </si>
  <si>
    <t>420244</t>
  </si>
  <si>
    <t>Sume primite de la UE/alti donatori in contul platilor efectuate si prefinantari (cod 45.02.01 la 45.02.05 +45.02.07+45.02.08+45.02.15 la 45.02.21)</t>
  </si>
  <si>
    <t>4502</t>
  </si>
  <si>
    <t>450201</t>
  </si>
  <si>
    <t>45020102</t>
  </si>
  <si>
    <t>TOTAL CHELTUIELI (cod 50.02 + 59.02 + 63.02 + 70.02 + 74.02 + 79.02)</t>
  </si>
  <si>
    <t>4902</t>
  </si>
  <si>
    <t>TOTAL CHELTUIELI (SECTIUNEA DE FUNCTIONARE+SECTIUNEA DE DEZVOLTARE)</t>
  </si>
  <si>
    <t>F</t>
  </si>
  <si>
    <t>CHELTUIELI CURENTE (cod 10+20+30+40+50+51SF+55SF+57+59)</t>
  </si>
  <si>
    <t>01F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</si>
  <si>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</si>
  <si>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</si>
  <si>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</si>
  <si>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</si>
  <si>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</si>
  <si>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</si>
  <si>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</si>
  <si>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</si>
  <si>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</si>
  <si>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</si>
  <si>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</si>
  <si>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</si>
  <si>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</si>
  <si>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 FONDURI DE REZERVA (cod 50.04)</t>
  </si>
  <si>
    <t>50</t>
  </si>
  <si>
    <t>Fond de rezerva bugetara la dispozitia autoritatilor locale</t>
  </si>
  <si>
    <t>5004</t>
  </si>
  <si>
    <t>TITLUL VI TRANSFERURI INTRE UNITATI ALE ADMINISTRATIEI PUBLICE (cod 51.01)</t>
  </si>
  <si>
    <t>51F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</si>
  <si>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</si>
  <si>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</si>
  <si>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</si>
  <si>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</si>
  <si>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</si>
  <si>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</si>
  <si>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</si>
  <si>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Transferuri din bugetele locale pentru finantarea camerelor agricole</t>
  </si>
  <si>
    <t>510149</t>
  </si>
  <si>
    <t>TITLUL VII ALTE TRANSFERURI (cod 55.01+ 55.02)</t>
  </si>
  <si>
    <t>55F</t>
  </si>
  <si>
    <t>5501F</t>
  </si>
  <si>
    <t>Alte transferuri curente interne</t>
  </si>
  <si>
    <t>550118</t>
  </si>
  <si>
    <t>5502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</si>
  <si>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</si>
  <si>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</si>
  <si>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</si>
  <si>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</si>
  <si>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</si>
  <si>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</si>
  <si>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</si>
  <si>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</si>
  <si>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TITLUL X ALTE CHELTUIELI (cod 59.01 + 59.02 + 59.08 +59.11 +59.12 +59.15 +59.17 +59.20+59.22 +59.25 +59.30+59.35)</t>
  </si>
  <si>
    <t>59</t>
  </si>
  <si>
    <t>5902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</si>
  <si>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</si>
  <si>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</si>
  <si>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</si>
  <si>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</si>
  <si>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</si>
  <si>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</si>
  <si>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</si>
  <si>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</si>
  <si>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</si>
  <si>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</si>
  <si>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</si>
  <si>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</si>
  <si>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</si>
  <si>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</si>
  <si>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</si>
  <si>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</si>
  <si>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</si>
  <si>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</si>
  <si>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51+55+56+70+79+84)</t>
  </si>
  <si>
    <t>D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</si>
  <si>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</si>
  <si>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</si>
  <si>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</si>
  <si>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</si>
  <si>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</si>
  <si>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</si>
  <si>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</si>
  <si>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</si>
  <si>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</si>
  <si>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</si>
  <si>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5501D</t>
  </si>
  <si>
    <t>Programe de dezvoltare</t>
  </si>
  <si>
    <t>550113</t>
  </si>
  <si>
    <t>550156</t>
  </si>
  <si>
    <t>56</t>
  </si>
  <si>
    <t>5601</t>
  </si>
  <si>
    <t>Cheltuieli neeligibile</t>
  </si>
  <si>
    <t>560103</t>
  </si>
  <si>
    <t>5602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</si>
  <si>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</si>
  <si>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</si>
  <si>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</si>
  <si>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</si>
  <si>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</si>
  <si>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</si>
  <si>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</si>
  <si>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</si>
  <si>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</si>
  <si>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</si>
  <si>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</si>
  <si>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</si>
  <si>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</si>
  <si>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</si>
  <si>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</si>
  <si>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</si>
  <si>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</si>
  <si>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</si>
  <si>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Partea a II-a APARARE, ORDINE PUBLICA SI SIGURANTA NATIONALA (cod 60.02+61.02)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</si>
  <si>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</si>
  <si>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</si>
  <si>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</si>
  <si>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</si>
  <si>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</si>
  <si>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</si>
  <si>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</si>
  <si>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</si>
  <si>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</si>
  <si>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</si>
  <si>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</si>
  <si>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</si>
  <si>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</si>
  <si>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</si>
  <si>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</si>
  <si>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7402</t>
  </si>
  <si>
    <t>Partea a V-a ACTIUNI ECONOMICE (cod 80.02+81.02+83.02+84.02+87.02)</t>
  </si>
  <si>
    <t>7902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</si>
  <si>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</si>
  <si>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</si>
  <si>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</si>
  <si>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</si>
  <si>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</si>
  <si>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</si>
  <si>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CHELTUIELILE SECTIUNII DE FUNCTIONARE (cod 50.02 + 59.02 + 63.02 + 70.02 + 74.02 + 79.02)</t>
  </si>
  <si>
    <t>Asigurari si asistenta sociala (cod68.02.04+68.02.05+68.02.06+68.02.10+68.02.11+68.02.12+ 68.02.15+ 68.02.50)</t>
  </si>
  <si>
    <t>Sume primite în contul platilor efectuate în anul curent</t>
  </si>
  <si>
    <t>Sume primite în contul platilor efectuate în anii anteriori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</si>
  <si>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</si>
  <si>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</si>
  <si>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</si>
  <si>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Transporturi (cod 84.02.03+84.02.06+84.02.50)</t>
  </si>
  <si>
    <t>560203</t>
  </si>
  <si>
    <t>Sume defalcate din taxa pe valoarea adaugata pentru drumuri</t>
  </si>
  <si>
    <t>110205</t>
  </si>
  <si>
    <t>Mobilier, aparatura birotica si alte active corporale</t>
  </si>
  <si>
    <t>710103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</si>
  <si>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</si>
  <si>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</si>
  <si>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</si>
  <si>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</si>
  <si>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Diverse venituri (cod36.02.01+36.02.05+36.02.06+36.02.07+36.02.11+36.02.14+36.02.22+36.02.23+36.02.31+36.02.32+36.02.50)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</si>
  <si>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</si>
  <si>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Fondul European de Dezvoltare Regionala (cod 45.02.01.02) *)</t>
  </si>
  <si>
    <t>SECTIUNEA DE FUNCTIONARE (cod 01+79)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</si>
  <si>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</si>
  <si>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</si>
  <si>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510164</t>
  </si>
  <si>
    <t>A. Transferuri interne (cod 55.01.18+ 55.01.63)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</si>
  <si>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</si>
  <si>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</si>
  <si>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</si>
  <si>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</si>
  <si>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</si>
  <si>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Asigurari si asistenta sociala (cod68.02.04+68.02.05+68.02.06+68.02.10+68.02.11+68.02.12+ 68.02.15+68.02.50)</t>
  </si>
  <si>
    <t>Protectia mediului (cod 74.02.03+74.02.05+74.02.06+74.02.50)</t>
  </si>
  <si>
    <t>Agricultura, silvicultura, piscicultura si vanatoare (cod 83.02.03+83.02.50)</t>
  </si>
  <si>
    <t>8302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</si>
  <si>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</si>
  <si>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</si>
  <si>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VENITURILE SECTIUNII DE DEZVOLTARE (00.02+00.15+00.17+45.02+48.02) - TOTAL</t>
  </si>
  <si>
    <t>Subventii de la bugetul de stat (cod 42.02.01+42.02.05+42.02.10+42.02.12 la 42.02.18+42.02.20+42.02.29+42.02.40+42.02.51+42.02.52+42.02.55+42.02.62+42.02.65+42.02.67+42.02.69)</t>
  </si>
  <si>
    <t>Transferuri din bugetele proprii ale județelor către bugetele locale</t>
  </si>
  <si>
    <t>TITLUL VI TRANSFERURI ÎNTRE UNITĂȚI ALE ADMINISTRAȚIEI PUBLICE</t>
  </si>
  <si>
    <t>Sume provenite din finanțarea bugetară a anilor precedenți, aferente secțiunii de dezvoltare</t>
  </si>
  <si>
    <t>Sume provenite din finanțarea bugetară a anilor precedenți</t>
  </si>
  <si>
    <t xml:space="preserve">Diverse venituri </t>
  </si>
  <si>
    <t>III. OPERAȚIUNI FINANCIARE</t>
  </si>
  <si>
    <t>Încasări din rambursarea împrumuturilor acordate</t>
  </si>
  <si>
    <t>Sume din excedentul bugetului local utilizate pentru finanțarea cheltuielilor secțiunii de dezvoltare</t>
  </si>
  <si>
    <t>0016</t>
  </si>
  <si>
    <t>Disponibilități rezervate</t>
  </si>
  <si>
    <t>Alte operațiuni financiare</t>
  </si>
  <si>
    <t>Amenzi, penalități și confiscări</t>
  </si>
  <si>
    <t>Venituri și amenzi și alte sancțiuni aplicate potrivit dispozițiilor legale</t>
  </si>
  <si>
    <t>4</t>
  </si>
  <si>
    <t>Transferuri din bugetele consiliilor locale si judetene pentru acordarea unor ajutoare catre unitatile administrativ-teritoriale in situatii de extrema dificultate</t>
  </si>
  <si>
    <t>510124</t>
  </si>
  <si>
    <t>Venituri din prestări servicii și alte activități</t>
  </si>
  <si>
    <t>Venituri din recuperarea cheltuielilor de judecată, imputații și despăgubiri</t>
  </si>
  <si>
    <t>Venituri din valorificarea unor bunuri</t>
  </si>
  <si>
    <t>Venituri și valoridivarea unor bunuri ale instituțiilor publice</t>
  </si>
  <si>
    <t>Fondul Social European (cod 45.02.02.02) *)</t>
  </si>
  <si>
    <t>450202</t>
  </si>
  <si>
    <t>45020202</t>
  </si>
  <si>
    <t>Sume primite in contul platilor efectuate in anii anteriori</t>
  </si>
  <si>
    <t>Venituri din valorificarea unor bunuri ale institutiilor publice</t>
  </si>
  <si>
    <t>Subventii primite din Fondul de Interventie**)</t>
  </si>
  <si>
    <t>420228</t>
  </si>
  <si>
    <t>Realizat la 29 noiembrie 2016</t>
  </si>
  <si>
    <t>Preliminat 2016</t>
  </si>
  <si>
    <t>Planuri și regulamente de urbanism</t>
  </si>
  <si>
    <t>% col.3/col.1</t>
  </si>
  <si>
    <t>EXECUȚIA PRELIMINATĂ A BUGETULUI JUDEȚEAN MUREȘ PE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</si>
</sst>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49" applyFont="1" applyFill="1" applyAlignment="1">
      <alignment wrapText="1"/>
      <protection/>
    </xf>
    <xf numFmtId="0" fontId="2" fillId="0" borderId="0" xfId="49" applyFont="1" applyFill="1" applyAlignment="1">
      <alignment horizontal="left" vertical="center"/>
      <protection/>
    </xf>
    <xf numFmtId="0" fontId="2" fillId="0" borderId="0" xfId="49" applyFont="1" applyFill="1" applyAlignment="1">
      <alignment horizontal="left" wrapText="1"/>
      <protection/>
    </xf>
    <xf numFmtId="0" fontId="2" fillId="0" borderId="0" xfId="50" applyFont="1" applyFill="1" applyBorder="1" applyAlignment="1">
      <alignment vertical="center" wrapText="1"/>
      <protection/>
    </xf>
    <xf numFmtId="0" fontId="2" fillId="0" borderId="0" xfId="49" applyFont="1" applyFill="1" applyAlignment="1">
      <alignment horizontal="left" vertical="top"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16" fontId="3" fillId="0" borderId="10" xfId="49" applyNumberFormat="1" applyFont="1" applyFill="1" applyBorder="1" applyAlignment="1" quotePrefix="1">
      <alignment horizontal="left"/>
      <protection/>
    </xf>
    <xf numFmtId="3" fontId="3" fillId="0" borderId="10" xfId="49" applyNumberFormat="1" applyFont="1" applyFill="1" applyBorder="1" applyAlignment="1">
      <alignment horizontal="right"/>
      <protection/>
    </xf>
    <xf numFmtId="0" fontId="3" fillId="0" borderId="10" xfId="49" applyFont="1" applyFill="1" applyBorder="1" applyAlignment="1">
      <alignment horizontal="left"/>
      <protection/>
    </xf>
    <xf numFmtId="0" fontId="3" fillId="0" borderId="10" xfId="49" applyFont="1" applyFill="1" applyBorder="1" applyAlignment="1" quotePrefix="1">
      <alignment horizontal="left"/>
      <protection/>
    </xf>
    <xf numFmtId="0" fontId="3" fillId="0" borderId="10" xfId="49" applyFont="1" applyFill="1" applyBorder="1" applyAlignment="1" quotePrefix="1">
      <alignment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49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49" applyFont="1" applyFill="1" applyBorder="1" applyAlignment="1">
      <alignment horizontal="left" wrapText="1"/>
      <protection/>
    </xf>
    <xf numFmtId="16" fontId="3" fillId="0" borderId="10" xfId="49" applyNumberFormat="1" applyFont="1" applyFill="1" applyBorder="1" applyAlignment="1">
      <alignment horizontal="left"/>
      <protection/>
    </xf>
    <xf numFmtId="0" fontId="3" fillId="0" borderId="0" xfId="49" applyFont="1" applyFill="1" applyAlignment="1">
      <alignment wrapText="1"/>
      <protection/>
    </xf>
    <xf numFmtId="0" fontId="3" fillId="0" borderId="0" xfId="49" applyFont="1" applyFill="1" applyAlignment="1">
      <alignment horizontal="left" vertical="center"/>
      <protection/>
    </xf>
    <xf numFmtId="16" fontId="3" fillId="0" borderId="11" xfId="49" applyNumberFormat="1" applyFont="1" applyFill="1" applyBorder="1" applyAlignment="1" quotePrefix="1">
      <alignment horizontal="left"/>
      <protection/>
    </xf>
    <xf numFmtId="0" fontId="3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0" xfId="49" applyFont="1" applyFill="1" applyBorder="1" applyAlignment="1">
      <alignment wrapText="1"/>
      <protection/>
    </xf>
    <xf numFmtId="0" fontId="3" fillId="0" borderId="10" xfId="49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0" fontId="2" fillId="33" borderId="11" xfId="49" applyFont="1" applyFill="1" applyBorder="1" applyAlignment="1">
      <alignment horizontal="center" vertical="center" wrapText="1"/>
      <protection/>
    </xf>
    <xf numFmtId="10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0" xfId="49" applyFont="1" applyFill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33" borderId="10" xfId="48" applyNumberFormat="1" applyFont="1" applyFill="1" applyBorder="1" applyAlignment="1">
      <alignment horizontal="center" vertical="center" wrapText="1"/>
      <protection/>
    </xf>
    <xf numFmtId="49" fontId="3" fillId="0" borderId="10" xfId="49" applyNumberFormat="1" applyFont="1" applyFill="1" applyBorder="1" applyAlignment="1">
      <alignment horizontal="left" vertical="center"/>
      <protection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10" fontId="2" fillId="33" borderId="10" xfId="48" applyNumberFormat="1" applyFont="1" applyFill="1" applyBorder="1" applyAlignment="1">
      <alignment horizontal="center" vertical="center" wrapText="1"/>
      <protection/>
    </xf>
    <xf numFmtId="10" fontId="3" fillId="0" borderId="0" xfId="0" applyNumberFormat="1" applyFont="1" applyAlignment="1">
      <alignment/>
    </xf>
    <xf numFmtId="49" fontId="2" fillId="33" borderId="10" xfId="48" applyNumberFormat="1" applyFont="1" applyFill="1" applyBorder="1" applyAlignment="1">
      <alignment horizontal="center" vertical="center" wrapText="1"/>
      <protection/>
    </xf>
    <xf numFmtId="0" fontId="2" fillId="0" borderId="0" xfId="49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03" xfId="48"/>
    <cellStyle name="Normal_Machete buget 99" xfId="49"/>
    <cellStyle name="Normal_VAC 1b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4972050" y="2704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4972050" y="2704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4972050" y="2704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19050</xdr:colOff>
      <xdr:row>130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4972050" y="27203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19050</xdr:colOff>
      <xdr:row>161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19050</xdr:colOff>
      <xdr:row>161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4972050" y="330327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2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74.57421875" style="22" customWidth="1"/>
    <col min="2" max="2" width="10.7109375" style="23" customWidth="1"/>
    <col min="3" max="3" width="11.28125" style="32" customWidth="1"/>
    <col min="4" max="4" width="12.8515625" style="32" customWidth="1"/>
    <col min="5" max="5" width="11.57421875" style="32" customWidth="1"/>
    <col min="6" max="6" width="14.00390625" style="43" bestFit="1" customWidth="1"/>
    <col min="7" max="16384" width="9.140625" style="2" customWidth="1"/>
  </cols>
  <sheetData>
    <row r="1" spans="1:6" s="1" customFormat="1" ht="12.75">
      <c r="A1" s="6" t="s">
        <v>2</v>
      </c>
      <c r="B1" s="7"/>
      <c r="C1" s="36"/>
      <c r="D1" s="36"/>
      <c r="E1" s="36"/>
      <c r="F1" s="40"/>
    </row>
    <row r="2" spans="1:6" s="1" customFormat="1" ht="12.75">
      <c r="A2" s="8" t="s">
        <v>3</v>
      </c>
      <c r="B2" s="7"/>
      <c r="C2" s="36"/>
      <c r="D2" s="36"/>
      <c r="E2" s="36"/>
      <c r="F2" s="41"/>
    </row>
    <row r="3" spans="1:6" s="1" customFormat="1" ht="12.75">
      <c r="A3" s="9" t="s">
        <v>4</v>
      </c>
      <c r="B3" s="7"/>
      <c r="C3" s="36"/>
      <c r="D3" s="36"/>
      <c r="E3" s="36"/>
      <c r="F3" s="41"/>
    </row>
    <row r="4" spans="1:6" s="1" customFormat="1" ht="12.75">
      <c r="A4" s="5"/>
      <c r="C4" s="36"/>
      <c r="D4" s="36"/>
      <c r="E4" s="36"/>
      <c r="F4" s="41"/>
    </row>
    <row r="5" spans="1:6" s="1" customFormat="1" ht="12.75">
      <c r="A5" s="46" t="s">
        <v>269</v>
      </c>
      <c r="B5" s="46"/>
      <c r="C5" s="46"/>
      <c r="D5" s="46"/>
      <c r="E5" s="46"/>
      <c r="F5" s="46"/>
    </row>
    <row r="6" spans="1:6" s="1" customFormat="1" ht="12.75">
      <c r="A6" s="45"/>
      <c r="B6" s="45"/>
      <c r="C6" s="45"/>
      <c r="D6" s="45"/>
      <c r="E6" s="45"/>
      <c r="F6" s="41"/>
    </row>
    <row r="7" spans="1:6" s="1" customFormat="1" ht="12.75">
      <c r="A7" s="10"/>
      <c r="B7" s="7"/>
      <c r="C7" s="37"/>
      <c r="D7" s="37"/>
      <c r="E7" s="36"/>
      <c r="F7" s="40" t="s">
        <v>1</v>
      </c>
    </row>
    <row r="8" spans="1:6" ht="51">
      <c r="A8" s="11" t="s">
        <v>5</v>
      </c>
      <c r="B8" s="11" t="s">
        <v>6</v>
      </c>
      <c r="C8" s="38" t="s">
        <v>11</v>
      </c>
      <c r="D8" s="38" t="s">
        <v>265</v>
      </c>
      <c r="E8" s="38" t="s">
        <v>266</v>
      </c>
      <c r="F8" s="42" t="s">
        <v>268</v>
      </c>
    </row>
    <row r="9" spans="1:6" ht="12.75">
      <c r="A9" s="30"/>
      <c r="B9" s="30"/>
      <c r="C9" s="38">
        <v>1</v>
      </c>
      <c r="D9" s="38">
        <v>2</v>
      </c>
      <c r="E9" s="38">
        <v>3</v>
      </c>
      <c r="F9" s="44" t="s">
        <v>251</v>
      </c>
    </row>
    <row r="10" spans="1:6" s="26" customFormat="1" ht="12.75">
      <c r="A10" s="25" t="s">
        <v>213</v>
      </c>
      <c r="B10" s="24" t="s">
        <v>14</v>
      </c>
      <c r="C10" s="13">
        <f>C16+C20+C24+C29+C35+C38+C45+C47+C53+C59+C43+C33</f>
        <v>296613000</v>
      </c>
      <c r="D10" s="13">
        <f>D16+D20+D24+D29+D35+D38+D45+D47+D53+D59+D43+D33</f>
        <v>285051047</v>
      </c>
      <c r="E10" s="13">
        <f>E16+E20+E24+E29+E35+E38+E45+E47+E53+E59+E43+E33</f>
        <v>320627582.3636364</v>
      </c>
      <c r="F10" s="31">
        <f>E10/C10</f>
        <v>1.0809626764964326</v>
      </c>
    </row>
    <row r="11" spans="1:6" s="26" customFormat="1" ht="12.75">
      <c r="A11" s="17" t="s">
        <v>15</v>
      </c>
      <c r="B11" s="14" t="s">
        <v>214</v>
      </c>
      <c r="C11" s="13">
        <f>C16+C24+C29+C35+C38+C45+C47</f>
        <v>97554000</v>
      </c>
      <c r="D11" s="13">
        <f>D16+D24+D29+D35+D38+D45+D47</f>
        <v>113223554</v>
      </c>
      <c r="E11" s="13">
        <f>E16+E24+E29+E35+E38+E45+E47</f>
        <v>121594150.72727273</v>
      </c>
      <c r="F11" s="31">
        <f aca="true" t="shared" si="0" ref="F11:F74">E11/C11</f>
        <v>1.2464291646398173</v>
      </c>
    </row>
    <row r="12" spans="1:6" s="26" customFormat="1" ht="12.75">
      <c r="A12" s="17" t="s">
        <v>16</v>
      </c>
      <c r="B12" s="15" t="s">
        <v>17</v>
      </c>
      <c r="C12" s="13">
        <f>C13+C27</f>
        <v>218085000</v>
      </c>
      <c r="D12" s="13">
        <f>D13+D27</f>
        <v>192420629</v>
      </c>
      <c r="E12" s="13">
        <f>E13+E27</f>
        <v>222126414.36363637</v>
      </c>
      <c r="F12" s="31">
        <f t="shared" si="0"/>
        <v>1.0185313724631972</v>
      </c>
    </row>
    <row r="13" spans="1:6" s="26" customFormat="1" ht="12.75">
      <c r="A13" s="17" t="s">
        <v>18</v>
      </c>
      <c r="B13" s="15" t="s">
        <v>19</v>
      </c>
      <c r="C13" s="13">
        <f>C14+C19</f>
        <v>215266000</v>
      </c>
      <c r="D13" s="13">
        <f>D14+D19</f>
        <v>187262353</v>
      </c>
      <c r="E13" s="13">
        <f>E14+E19</f>
        <v>216715318.54545456</v>
      </c>
      <c r="F13" s="31">
        <f t="shared" si="0"/>
        <v>1.0067326867478124</v>
      </c>
    </row>
    <row r="14" spans="1:6" s="26" customFormat="1" ht="12.75">
      <c r="A14" s="17" t="s">
        <v>20</v>
      </c>
      <c r="B14" s="15" t="s">
        <v>21</v>
      </c>
      <c r="C14" s="13">
        <f aca="true" t="shared" si="1" ref="C14:E15">C15</f>
        <v>93019000</v>
      </c>
      <c r="D14" s="13">
        <f t="shared" si="1"/>
        <v>86600333</v>
      </c>
      <c r="E14" s="13">
        <f t="shared" si="1"/>
        <v>94584933.0909091</v>
      </c>
      <c r="F14" s="31">
        <f t="shared" si="0"/>
        <v>1.0168345509079768</v>
      </c>
    </row>
    <row r="15" spans="1:6" s="26" customFormat="1" ht="25.5">
      <c r="A15" s="17" t="s">
        <v>22</v>
      </c>
      <c r="B15" s="16" t="s">
        <v>23</v>
      </c>
      <c r="C15" s="13">
        <f t="shared" si="1"/>
        <v>93019000</v>
      </c>
      <c r="D15" s="13">
        <f t="shared" si="1"/>
        <v>86600333</v>
      </c>
      <c r="E15" s="13">
        <f t="shared" si="1"/>
        <v>94584933.0909091</v>
      </c>
      <c r="F15" s="31">
        <f t="shared" si="0"/>
        <v>1.0168345509079768</v>
      </c>
    </row>
    <row r="16" spans="1:6" s="26" customFormat="1" ht="12.75">
      <c r="A16" s="17" t="s">
        <v>24</v>
      </c>
      <c r="B16" s="18" t="s">
        <v>25</v>
      </c>
      <c r="C16" s="13">
        <f>C17+C18</f>
        <v>93019000</v>
      </c>
      <c r="D16" s="13">
        <f>D17+D18</f>
        <v>86600333</v>
      </c>
      <c r="E16" s="13">
        <f>E17+E18</f>
        <v>94584933.0909091</v>
      </c>
      <c r="F16" s="31">
        <f t="shared" si="0"/>
        <v>1.0168345509079768</v>
      </c>
    </row>
    <row r="17" spans="1:6" s="26" customFormat="1" ht="12.75">
      <c r="A17" s="17" t="s">
        <v>0</v>
      </c>
      <c r="B17" s="12" t="s">
        <v>26</v>
      </c>
      <c r="C17" s="13">
        <v>63860000</v>
      </c>
      <c r="D17" s="13">
        <v>59973772</v>
      </c>
      <c r="E17" s="29">
        <f>D17/11*12</f>
        <v>65425933.09090909</v>
      </c>
      <c r="F17" s="31">
        <f t="shared" si="0"/>
        <v>1.024521344987615</v>
      </c>
    </row>
    <row r="18" spans="1:6" s="26" customFormat="1" ht="25.5">
      <c r="A18" s="17" t="s">
        <v>27</v>
      </c>
      <c r="B18" s="12" t="s">
        <v>28</v>
      </c>
      <c r="C18" s="13">
        <v>29159000</v>
      </c>
      <c r="D18" s="13">
        <v>26626561</v>
      </c>
      <c r="E18" s="29">
        <f>C18</f>
        <v>29159000</v>
      </c>
      <c r="F18" s="31">
        <f t="shared" si="0"/>
        <v>1</v>
      </c>
    </row>
    <row r="19" spans="1:6" s="26" customFormat="1" ht="12.75">
      <c r="A19" s="20" t="s">
        <v>215</v>
      </c>
      <c r="B19" s="15" t="s">
        <v>29</v>
      </c>
      <c r="C19" s="13">
        <f>C20+C24</f>
        <v>122247000</v>
      </c>
      <c r="D19" s="13">
        <f>D20+D24</f>
        <v>100662020</v>
      </c>
      <c r="E19" s="13">
        <f>E20+E24</f>
        <v>122130385.45454545</v>
      </c>
      <c r="F19" s="31">
        <f t="shared" si="0"/>
        <v>0.9990460743784751</v>
      </c>
    </row>
    <row r="20" spans="1:6" s="26" customFormat="1" ht="12.75">
      <c r="A20" s="20" t="s">
        <v>216</v>
      </c>
      <c r="B20" s="15" t="s">
        <v>30</v>
      </c>
      <c r="C20" s="13">
        <f>C21+C22+C23</f>
        <v>120530000</v>
      </c>
      <c r="D20" s="13">
        <f>D21+D22+D23</f>
        <v>99195000</v>
      </c>
      <c r="E20" s="13">
        <f>E21+E22+E23</f>
        <v>120530000</v>
      </c>
      <c r="F20" s="31">
        <f t="shared" si="0"/>
        <v>1</v>
      </c>
    </row>
    <row r="21" spans="1:6" s="26" customFormat="1" ht="25.5">
      <c r="A21" s="20" t="s">
        <v>31</v>
      </c>
      <c r="B21" s="15" t="s">
        <v>32</v>
      </c>
      <c r="C21" s="13">
        <v>95309000</v>
      </c>
      <c r="D21" s="13">
        <v>81488000</v>
      </c>
      <c r="E21" s="29">
        <f>C21</f>
        <v>95309000</v>
      </c>
      <c r="F21" s="31">
        <f t="shared" si="0"/>
        <v>1</v>
      </c>
    </row>
    <row r="22" spans="1:6" ht="12.75">
      <c r="A22" s="27" t="s">
        <v>209</v>
      </c>
      <c r="B22" s="28" t="s">
        <v>210</v>
      </c>
      <c r="C22" s="29">
        <v>6500000</v>
      </c>
      <c r="D22" s="29">
        <v>6237000</v>
      </c>
      <c r="E22" s="29">
        <f>C22</f>
        <v>6500000</v>
      </c>
      <c r="F22" s="31">
        <f t="shared" si="0"/>
        <v>1</v>
      </c>
    </row>
    <row r="23" spans="1:6" s="26" customFormat="1" ht="12.75">
      <c r="A23" s="19" t="s">
        <v>33</v>
      </c>
      <c r="B23" s="12" t="s">
        <v>34</v>
      </c>
      <c r="C23" s="13">
        <v>18721000</v>
      </c>
      <c r="D23" s="13">
        <v>11470000</v>
      </c>
      <c r="E23" s="29">
        <f>C23</f>
        <v>18721000</v>
      </c>
      <c r="F23" s="31">
        <f t="shared" si="0"/>
        <v>1</v>
      </c>
    </row>
    <row r="24" spans="1:6" s="26" customFormat="1" ht="25.5">
      <c r="A24" s="17" t="s">
        <v>35</v>
      </c>
      <c r="B24" s="12" t="s">
        <v>36</v>
      </c>
      <c r="C24" s="13">
        <f>C25+C26</f>
        <v>1717000</v>
      </c>
      <c r="D24" s="13">
        <f>D25+D26</f>
        <v>1467020</v>
      </c>
      <c r="E24" s="13">
        <f>E25+E26</f>
        <v>1600385.4545454546</v>
      </c>
      <c r="F24" s="31">
        <f t="shared" si="0"/>
        <v>0.9320823847090591</v>
      </c>
    </row>
    <row r="25" spans="1:6" s="26" customFormat="1" ht="12.75">
      <c r="A25" s="17" t="s">
        <v>7</v>
      </c>
      <c r="B25" s="18" t="s">
        <v>37</v>
      </c>
      <c r="C25" s="13">
        <v>250000</v>
      </c>
      <c r="D25" s="13">
        <v>215449</v>
      </c>
      <c r="E25" s="29">
        <f>D25/11*12</f>
        <v>235035.27272727274</v>
      </c>
      <c r="F25" s="31">
        <f t="shared" si="0"/>
        <v>0.9401410909090909</v>
      </c>
    </row>
    <row r="26" spans="1:6" s="26" customFormat="1" ht="25.5">
      <c r="A26" s="17" t="s">
        <v>8</v>
      </c>
      <c r="B26" s="18" t="s">
        <v>38</v>
      </c>
      <c r="C26" s="13">
        <v>1467000</v>
      </c>
      <c r="D26" s="13">
        <v>1251571</v>
      </c>
      <c r="E26" s="29">
        <f>D26/11*12</f>
        <v>1365350.1818181819</v>
      </c>
      <c r="F26" s="31">
        <f t="shared" si="0"/>
        <v>0.9307090537274587</v>
      </c>
    </row>
    <row r="27" spans="1:6" s="26" customFormat="1" ht="12.75">
      <c r="A27" s="17" t="s">
        <v>39</v>
      </c>
      <c r="B27" s="12" t="s">
        <v>40</v>
      </c>
      <c r="C27" s="13">
        <f>C28+C32</f>
        <v>2819000</v>
      </c>
      <c r="D27" s="13">
        <f>D28+D32</f>
        <v>5158276</v>
      </c>
      <c r="E27" s="13">
        <f>E28+E32</f>
        <v>5411095.818181819</v>
      </c>
      <c r="F27" s="31">
        <f t="shared" si="0"/>
        <v>1.9195089812635044</v>
      </c>
    </row>
    <row r="28" spans="1:6" s="26" customFormat="1" ht="12.75">
      <c r="A28" s="17" t="s">
        <v>41</v>
      </c>
      <c r="B28" s="12" t="s">
        <v>42</v>
      </c>
      <c r="C28" s="13">
        <f aca="true" t="shared" si="2" ref="C28:E30">C29</f>
        <v>700000</v>
      </c>
      <c r="D28" s="13">
        <f t="shared" si="2"/>
        <v>643397</v>
      </c>
      <c r="E28" s="13">
        <f t="shared" si="2"/>
        <v>701887.6363636364</v>
      </c>
      <c r="F28" s="31">
        <f t="shared" si="0"/>
        <v>1.0026966233766235</v>
      </c>
    </row>
    <row r="29" spans="1:6" s="26" customFormat="1" ht="12.75">
      <c r="A29" s="17" t="s">
        <v>43</v>
      </c>
      <c r="B29" s="12" t="s">
        <v>44</v>
      </c>
      <c r="C29" s="13">
        <f t="shared" si="2"/>
        <v>700000</v>
      </c>
      <c r="D29" s="13">
        <f t="shared" si="2"/>
        <v>643397</v>
      </c>
      <c r="E29" s="13">
        <f t="shared" si="2"/>
        <v>701887.6363636364</v>
      </c>
      <c r="F29" s="31">
        <f t="shared" si="0"/>
        <v>1.0026966233766235</v>
      </c>
    </row>
    <row r="30" spans="1:6" s="26" customFormat="1" ht="12.75">
      <c r="A30" s="17" t="s">
        <v>45</v>
      </c>
      <c r="B30" s="21" t="s">
        <v>46</v>
      </c>
      <c r="C30" s="13">
        <f t="shared" si="2"/>
        <v>700000</v>
      </c>
      <c r="D30" s="13">
        <f t="shared" si="2"/>
        <v>643397</v>
      </c>
      <c r="E30" s="13">
        <f t="shared" si="2"/>
        <v>701887.6363636364</v>
      </c>
      <c r="F30" s="31">
        <f t="shared" si="0"/>
        <v>1.0026966233766235</v>
      </c>
    </row>
    <row r="31" spans="1:6" s="26" customFormat="1" ht="12.75">
      <c r="A31" s="17" t="s">
        <v>47</v>
      </c>
      <c r="B31" s="18" t="s">
        <v>48</v>
      </c>
      <c r="C31" s="13">
        <v>700000</v>
      </c>
      <c r="D31" s="13">
        <v>643397</v>
      </c>
      <c r="E31" s="29">
        <f>D31/11*12</f>
        <v>701887.6363636364</v>
      </c>
      <c r="F31" s="31">
        <f t="shared" si="0"/>
        <v>1.0026966233766235</v>
      </c>
    </row>
    <row r="32" spans="1:6" s="26" customFormat="1" ht="12.75">
      <c r="A32" s="17" t="s">
        <v>49</v>
      </c>
      <c r="B32" s="14" t="s">
        <v>50</v>
      </c>
      <c r="C32" s="13">
        <f>C35+C38+C33</f>
        <v>2119000</v>
      </c>
      <c r="D32" s="13">
        <f>D35+D38+D33</f>
        <v>4514879</v>
      </c>
      <c r="E32" s="13">
        <f>E35+E38+E33</f>
        <v>4709208.181818183</v>
      </c>
      <c r="F32" s="31">
        <f t="shared" si="0"/>
        <v>2.2223729031704496</v>
      </c>
    </row>
    <row r="33" spans="1:6" ht="12.75">
      <c r="A33" s="27" t="s">
        <v>254</v>
      </c>
      <c r="B33" s="28">
        <v>3302</v>
      </c>
      <c r="C33" s="29">
        <v>1000</v>
      </c>
      <c r="D33" s="29">
        <f>D34</f>
        <v>2075</v>
      </c>
      <c r="E33" s="29">
        <f>E34</f>
        <v>2263.6363636363635</v>
      </c>
      <c r="F33" s="31">
        <f t="shared" si="0"/>
        <v>2.2636363636363637</v>
      </c>
    </row>
    <row r="34" spans="1:6" ht="12.75">
      <c r="A34" s="27" t="s">
        <v>255</v>
      </c>
      <c r="B34" s="28">
        <v>330228</v>
      </c>
      <c r="C34" s="29">
        <v>1000</v>
      </c>
      <c r="D34" s="29">
        <v>2075</v>
      </c>
      <c r="E34" s="29">
        <f>D34/11*12</f>
        <v>2263.6363636363635</v>
      </c>
      <c r="F34" s="31">
        <f t="shared" si="0"/>
        <v>2.2636363636363637</v>
      </c>
    </row>
    <row r="35" spans="1:6" ht="12.75">
      <c r="A35" s="27" t="s">
        <v>249</v>
      </c>
      <c r="B35" s="28">
        <v>3502</v>
      </c>
      <c r="C35" s="29">
        <f aca="true" t="shared" si="3" ref="C35:E36">C36</f>
        <v>118000</v>
      </c>
      <c r="D35" s="29">
        <f t="shared" si="3"/>
        <v>106061</v>
      </c>
      <c r="E35" s="29">
        <f t="shared" si="3"/>
        <v>115702.90909090909</v>
      </c>
      <c r="F35" s="31">
        <f t="shared" si="0"/>
        <v>0.9805331278890601</v>
      </c>
    </row>
    <row r="36" spans="1:6" ht="12.75">
      <c r="A36" s="27" t="s">
        <v>250</v>
      </c>
      <c r="B36" s="28">
        <v>350201</v>
      </c>
      <c r="C36" s="29">
        <f t="shared" si="3"/>
        <v>118000</v>
      </c>
      <c r="D36" s="29">
        <f t="shared" si="3"/>
        <v>106061</v>
      </c>
      <c r="E36" s="29">
        <f t="shared" si="3"/>
        <v>115702.90909090909</v>
      </c>
      <c r="F36" s="31">
        <f t="shared" si="0"/>
        <v>0.9805331278890601</v>
      </c>
    </row>
    <row r="37" spans="1:6" ht="12.75">
      <c r="A37" s="27" t="s">
        <v>250</v>
      </c>
      <c r="B37" s="28">
        <v>35020102</v>
      </c>
      <c r="C37" s="29">
        <v>118000</v>
      </c>
      <c r="D37" s="29">
        <v>106061</v>
      </c>
      <c r="E37" s="29">
        <f>D37/11*12</f>
        <v>115702.90909090909</v>
      </c>
      <c r="F37" s="31">
        <f t="shared" si="0"/>
        <v>0.9805331278890601</v>
      </c>
    </row>
    <row r="38" spans="1:6" s="26" customFormat="1" ht="38.25">
      <c r="A38" s="17" t="s">
        <v>217</v>
      </c>
      <c r="B38" s="14" t="s">
        <v>51</v>
      </c>
      <c r="C38" s="13">
        <v>2000000</v>
      </c>
      <c r="D38" s="13">
        <f>D39+D42</f>
        <v>4406743</v>
      </c>
      <c r="E38" s="13">
        <f>E39+E42</f>
        <v>4591241.636363637</v>
      </c>
      <c r="F38" s="31">
        <f t="shared" si="0"/>
        <v>2.2956208181818183</v>
      </c>
    </row>
    <row r="39" spans="1:6" ht="12.75">
      <c r="A39" s="27" t="s">
        <v>241</v>
      </c>
      <c r="B39" s="28">
        <v>360232</v>
      </c>
      <c r="C39" s="29">
        <v>0</v>
      </c>
      <c r="D39" s="29">
        <f>D40+D41</f>
        <v>2600309</v>
      </c>
      <c r="E39" s="29">
        <f>E40+E41</f>
        <v>2620586.3636363638</v>
      </c>
      <c r="F39" s="31"/>
    </row>
    <row r="40" spans="1:6" ht="12.75">
      <c r="A40" s="27" t="s">
        <v>241</v>
      </c>
      <c r="B40" s="28">
        <v>36023202</v>
      </c>
      <c r="C40" s="29"/>
      <c r="D40" s="29">
        <v>2377258</v>
      </c>
      <c r="E40" s="29">
        <f>D40</f>
        <v>2377258</v>
      </c>
      <c r="F40" s="31"/>
    </row>
    <row r="41" spans="1:6" ht="25.5">
      <c r="A41" s="27" t="s">
        <v>240</v>
      </c>
      <c r="B41" s="28">
        <v>36023203</v>
      </c>
      <c r="C41" s="29">
        <v>0</v>
      </c>
      <c r="D41" s="29">
        <v>223051</v>
      </c>
      <c r="E41" s="29">
        <f>D41/11*12</f>
        <v>243328.36363636365</v>
      </c>
      <c r="F41" s="31"/>
    </row>
    <row r="42" spans="1:6" s="26" customFormat="1" ht="12.75">
      <c r="A42" s="17" t="s">
        <v>9</v>
      </c>
      <c r="B42" s="14" t="s">
        <v>52</v>
      </c>
      <c r="C42" s="13">
        <v>2000000</v>
      </c>
      <c r="D42" s="13">
        <v>1806434</v>
      </c>
      <c r="E42" s="29">
        <f>D42/11*12</f>
        <v>1970655.272727273</v>
      </c>
      <c r="F42" s="31">
        <f t="shared" si="0"/>
        <v>0.9853276363636365</v>
      </c>
    </row>
    <row r="43" spans="1:6" ht="12.75">
      <c r="A43" s="27" t="s">
        <v>256</v>
      </c>
      <c r="B43" s="28">
        <v>3902</v>
      </c>
      <c r="C43" s="29">
        <f>C44</f>
        <v>0</v>
      </c>
      <c r="D43" s="29">
        <f>D44</f>
        <v>563</v>
      </c>
      <c r="E43" s="29">
        <f>E44</f>
        <v>563</v>
      </c>
      <c r="F43" s="31"/>
    </row>
    <row r="44" spans="1:6" ht="12.75">
      <c r="A44" s="27" t="s">
        <v>257</v>
      </c>
      <c r="B44" s="28">
        <v>390201</v>
      </c>
      <c r="C44" s="29">
        <v>0</v>
      </c>
      <c r="D44" s="29">
        <v>563</v>
      </c>
      <c r="E44" s="29">
        <f>D44</f>
        <v>563</v>
      </c>
      <c r="F44" s="31"/>
    </row>
    <row r="45" spans="1:6" ht="12.75">
      <c r="A45" s="27" t="s">
        <v>244</v>
      </c>
      <c r="B45" s="28">
        <v>4002</v>
      </c>
      <c r="C45" s="29">
        <f>C46</f>
        <v>0</v>
      </c>
      <c r="D45" s="29">
        <f>D46</f>
        <v>20000000</v>
      </c>
      <c r="E45" s="29">
        <f>E46</f>
        <v>20000000</v>
      </c>
      <c r="F45" s="31"/>
    </row>
    <row r="46" spans="1:6" ht="25.5">
      <c r="A46" s="27" t="s">
        <v>245</v>
      </c>
      <c r="B46" s="28">
        <v>400214</v>
      </c>
      <c r="C46" s="29">
        <v>0</v>
      </c>
      <c r="D46" s="29">
        <v>20000000</v>
      </c>
      <c r="E46" s="29">
        <f>D46</f>
        <v>20000000</v>
      </c>
      <c r="F46" s="31"/>
    </row>
    <row r="47" spans="1:6" ht="12.75">
      <c r="A47" s="27" t="s">
        <v>248</v>
      </c>
      <c r="B47" s="28">
        <v>4102</v>
      </c>
      <c r="C47" s="29">
        <f aca="true" t="shared" si="4" ref="C47:E48">C48</f>
        <v>0</v>
      </c>
      <c r="D47" s="29">
        <f t="shared" si="4"/>
        <v>0</v>
      </c>
      <c r="E47" s="29">
        <f t="shared" si="4"/>
        <v>0</v>
      </c>
      <c r="F47" s="31"/>
    </row>
    <row r="48" spans="1:6" ht="12.75">
      <c r="A48" s="27" t="s">
        <v>247</v>
      </c>
      <c r="B48" s="28">
        <v>410205</v>
      </c>
      <c r="C48" s="29">
        <f t="shared" si="4"/>
        <v>0</v>
      </c>
      <c r="D48" s="29">
        <f t="shared" si="4"/>
        <v>0</v>
      </c>
      <c r="E48" s="29">
        <f>E49+E50</f>
        <v>0</v>
      </c>
      <c r="F48" s="31"/>
    </row>
    <row r="49" spans="1:6" ht="12.75">
      <c r="A49" s="27" t="s">
        <v>247</v>
      </c>
      <c r="B49" s="28">
        <v>41020501</v>
      </c>
      <c r="C49" s="29">
        <v>0</v>
      </c>
      <c r="D49" s="29">
        <v>0</v>
      </c>
      <c r="E49" s="29"/>
      <c r="F49" s="31"/>
    </row>
    <row r="50" spans="1:6" ht="12.75">
      <c r="A50" s="27" t="s">
        <v>247</v>
      </c>
      <c r="B50" s="28">
        <v>41020502</v>
      </c>
      <c r="C50" s="29">
        <v>0</v>
      </c>
      <c r="D50" s="29">
        <v>0</v>
      </c>
      <c r="E50" s="29"/>
      <c r="F50" s="31"/>
    </row>
    <row r="51" spans="1:6" s="26" customFormat="1" ht="12.75">
      <c r="A51" s="17" t="s">
        <v>53</v>
      </c>
      <c r="B51" s="14" t="s">
        <v>54</v>
      </c>
      <c r="C51" s="13">
        <f aca="true" t="shared" si="5" ref="C51:E52">C52</f>
        <v>73032000</v>
      </c>
      <c r="D51" s="13">
        <f t="shared" si="5"/>
        <v>67061501</v>
      </c>
      <c r="E51" s="13">
        <f t="shared" si="5"/>
        <v>72932251</v>
      </c>
      <c r="F51" s="31">
        <f t="shared" si="0"/>
        <v>0.9986341740606858</v>
      </c>
    </row>
    <row r="52" spans="1:6" s="26" customFormat="1" ht="12.75">
      <c r="A52" s="19" t="s">
        <v>55</v>
      </c>
      <c r="B52" s="14" t="s">
        <v>56</v>
      </c>
      <c r="C52" s="13">
        <f t="shared" si="5"/>
        <v>73032000</v>
      </c>
      <c r="D52" s="13">
        <f t="shared" si="5"/>
        <v>67061501</v>
      </c>
      <c r="E52" s="13">
        <f t="shared" si="5"/>
        <v>72932251</v>
      </c>
      <c r="F52" s="31">
        <f t="shared" si="0"/>
        <v>0.9986341740606858</v>
      </c>
    </row>
    <row r="53" spans="1:6" s="26" customFormat="1" ht="51">
      <c r="A53" s="17" t="s">
        <v>218</v>
      </c>
      <c r="B53" s="14" t="s">
        <v>57</v>
      </c>
      <c r="C53" s="13">
        <f>C54+C55+C56+C58+C57</f>
        <v>73032000</v>
      </c>
      <c r="D53" s="13">
        <f>D54+D55+D56+D58+D57</f>
        <v>67061501</v>
      </c>
      <c r="E53" s="13">
        <f>E54+E55+E56+E58+E57</f>
        <v>72932251</v>
      </c>
      <c r="F53" s="31">
        <f t="shared" si="0"/>
        <v>0.9986341740606858</v>
      </c>
    </row>
    <row r="54" spans="1:6" s="26" customFormat="1" ht="12.75">
      <c r="A54" s="19" t="s">
        <v>267</v>
      </c>
      <c r="B54" s="14">
        <v>420205</v>
      </c>
      <c r="C54" s="13">
        <v>0</v>
      </c>
      <c r="D54" s="13">
        <v>60300</v>
      </c>
      <c r="E54" s="29">
        <f>D54</f>
        <v>60300</v>
      </c>
      <c r="F54" s="31"/>
    </row>
    <row r="55" spans="1:6" s="26" customFormat="1" ht="25.5">
      <c r="A55" s="17" t="s">
        <v>58</v>
      </c>
      <c r="B55" s="14" t="s">
        <v>59</v>
      </c>
      <c r="C55" s="13">
        <v>2666000</v>
      </c>
      <c r="D55" s="13">
        <v>2505951</v>
      </c>
      <c r="E55" s="29">
        <f>D55</f>
        <v>2505951</v>
      </c>
      <c r="F55" s="31">
        <f t="shared" si="0"/>
        <v>0.9399666166541636</v>
      </c>
    </row>
    <row r="56" spans="1:6" s="26" customFormat="1" ht="12.75">
      <c r="A56" s="17" t="s">
        <v>10</v>
      </c>
      <c r="B56" s="14" t="s">
        <v>60</v>
      </c>
      <c r="C56" s="13">
        <v>69571000</v>
      </c>
      <c r="D56" s="13">
        <v>63700250</v>
      </c>
      <c r="E56" s="29">
        <f>C56</f>
        <v>69571000</v>
      </c>
      <c r="F56" s="31">
        <f t="shared" si="0"/>
        <v>1</v>
      </c>
    </row>
    <row r="57" spans="1:6" s="26" customFormat="1" ht="12.75">
      <c r="A57" s="17" t="s">
        <v>263</v>
      </c>
      <c r="B57" s="14" t="s">
        <v>264</v>
      </c>
      <c r="C57" s="13">
        <v>10000</v>
      </c>
      <c r="D57" s="13">
        <v>10000</v>
      </c>
      <c r="E57" s="29">
        <f>C57</f>
        <v>10000</v>
      </c>
      <c r="F57" s="31">
        <f t="shared" si="0"/>
        <v>1</v>
      </c>
    </row>
    <row r="58" spans="1:6" s="26" customFormat="1" ht="12.75">
      <c r="A58" s="17" t="s">
        <v>61</v>
      </c>
      <c r="B58" s="14" t="s">
        <v>62</v>
      </c>
      <c r="C58" s="13">
        <v>785000</v>
      </c>
      <c r="D58" s="13">
        <v>785000</v>
      </c>
      <c r="E58" s="29">
        <f>C58</f>
        <v>785000</v>
      </c>
      <c r="F58" s="31">
        <f t="shared" si="0"/>
        <v>1</v>
      </c>
    </row>
    <row r="59" spans="1:6" s="26" customFormat="1" ht="25.5">
      <c r="A59" s="17" t="s">
        <v>63</v>
      </c>
      <c r="B59" s="14" t="s">
        <v>64</v>
      </c>
      <c r="C59" s="13">
        <v>5496000</v>
      </c>
      <c r="D59" s="13">
        <f>D60</f>
        <v>5568354</v>
      </c>
      <c r="E59" s="13">
        <f>E60</f>
        <v>5568354</v>
      </c>
      <c r="F59" s="31">
        <f t="shared" si="0"/>
        <v>1.013164847161572</v>
      </c>
    </row>
    <row r="60" spans="1:6" ht="12.75">
      <c r="A60" s="27" t="s">
        <v>219</v>
      </c>
      <c r="B60" s="28" t="s">
        <v>65</v>
      </c>
      <c r="C60" s="29">
        <v>5119000</v>
      </c>
      <c r="D60" s="29">
        <f>D61+D62</f>
        <v>5568354</v>
      </c>
      <c r="E60" s="29">
        <f>E61+E62</f>
        <v>5568354</v>
      </c>
      <c r="F60" s="31">
        <f t="shared" si="0"/>
        <v>1.0877815979683532</v>
      </c>
    </row>
    <row r="61" spans="1:6" ht="12.75">
      <c r="A61" s="27" t="s">
        <v>261</v>
      </c>
      <c r="B61" s="28" t="s">
        <v>66</v>
      </c>
      <c r="C61" s="29">
        <v>5119000</v>
      </c>
      <c r="D61" s="29">
        <v>5149835</v>
      </c>
      <c r="E61" s="29">
        <f>D61</f>
        <v>5149835</v>
      </c>
      <c r="F61" s="31">
        <f t="shared" si="0"/>
        <v>1.0060236374291853</v>
      </c>
    </row>
    <row r="62" spans="1:6" ht="12.75">
      <c r="A62" s="27" t="s">
        <v>258</v>
      </c>
      <c r="B62" s="28" t="s">
        <v>259</v>
      </c>
      <c r="C62" s="29">
        <v>377000</v>
      </c>
      <c r="D62" s="29">
        <f>D63</f>
        <v>418519</v>
      </c>
      <c r="E62" s="29">
        <f>E63</f>
        <v>418519</v>
      </c>
      <c r="F62" s="31">
        <f t="shared" si="0"/>
        <v>1.1101299734748011</v>
      </c>
    </row>
    <row r="63" spans="1:6" ht="12.75">
      <c r="A63" s="27" t="s">
        <v>261</v>
      </c>
      <c r="B63" s="28" t="s">
        <v>260</v>
      </c>
      <c r="C63" s="29">
        <v>377000</v>
      </c>
      <c r="D63" s="29">
        <v>418519</v>
      </c>
      <c r="E63" s="29">
        <f>D63</f>
        <v>418519</v>
      </c>
      <c r="F63" s="31">
        <f t="shared" si="0"/>
        <v>1.1101299734748011</v>
      </c>
    </row>
    <row r="64" spans="1:6" s="26" customFormat="1" ht="12.75">
      <c r="A64" s="17" t="s">
        <v>67</v>
      </c>
      <c r="B64" s="14" t="s">
        <v>68</v>
      </c>
      <c r="C64" s="13">
        <f>C66+C83+C99+C109+C115+C133+C152+C180+C207+C213+C231+C238+C267</f>
        <v>404934000</v>
      </c>
      <c r="D64" s="13">
        <f>D66+D83+D99+D109+D115+D133+D152+D180+D207+D213+D231+D238+D267</f>
        <v>229354253</v>
      </c>
      <c r="E64" s="13">
        <f>E66+E83+E99+E109+E115+E133+E152+E180+E207+E213+E231+E238+E267</f>
        <v>253252133.81818184</v>
      </c>
      <c r="F64" s="31">
        <f t="shared" si="0"/>
        <v>0.6254158302789636</v>
      </c>
    </row>
    <row r="65" spans="1:6" s="26" customFormat="1" ht="12.75">
      <c r="A65" s="19" t="s">
        <v>169</v>
      </c>
      <c r="B65" s="12" t="s">
        <v>170</v>
      </c>
      <c r="C65" s="13">
        <f>C66+C83+C99</f>
        <v>31753000</v>
      </c>
      <c r="D65" s="13">
        <f>D66+D83+D99</f>
        <v>18450218</v>
      </c>
      <c r="E65" s="13">
        <f>E66+E83+E99</f>
        <v>20256692.363636363</v>
      </c>
      <c r="F65" s="31">
        <f t="shared" si="0"/>
        <v>0.6379457803557573</v>
      </c>
    </row>
    <row r="66" spans="1:6" s="26" customFormat="1" ht="12.75">
      <c r="A66" s="17" t="s">
        <v>171</v>
      </c>
      <c r="B66" s="18" t="s">
        <v>141</v>
      </c>
      <c r="C66" s="13">
        <f>C67</f>
        <v>24045000</v>
      </c>
      <c r="D66" s="13">
        <f>D67</f>
        <v>11646179</v>
      </c>
      <c r="E66" s="13">
        <f>E67</f>
        <v>12655013.454545453</v>
      </c>
      <c r="F66" s="31">
        <f t="shared" si="0"/>
        <v>0.5263054046390291</v>
      </c>
    </row>
    <row r="67" spans="1:6" s="26" customFormat="1" ht="12.75">
      <c r="A67" s="17" t="s">
        <v>69</v>
      </c>
      <c r="B67" s="12"/>
      <c r="C67" s="13">
        <f>C68+C75</f>
        <v>24045000</v>
      </c>
      <c r="D67" s="13">
        <f>D68+D75</f>
        <v>11646179</v>
      </c>
      <c r="E67" s="13">
        <f>E68+E75</f>
        <v>12655013.454545453</v>
      </c>
      <c r="F67" s="31">
        <f t="shared" si="0"/>
        <v>0.5263054046390291</v>
      </c>
    </row>
    <row r="68" spans="1:6" s="26" customFormat="1" ht="12.75">
      <c r="A68" s="17" t="s">
        <v>220</v>
      </c>
      <c r="B68" s="21" t="s">
        <v>70</v>
      </c>
      <c r="C68" s="13">
        <f>C69+C72</f>
        <v>14896000</v>
      </c>
      <c r="D68" s="13">
        <f>D69+D72</f>
        <v>10114517</v>
      </c>
      <c r="E68" s="13">
        <f>E69+E72</f>
        <v>10984109.454545453</v>
      </c>
      <c r="F68" s="31">
        <f t="shared" si="0"/>
        <v>0.7373865101064349</v>
      </c>
    </row>
    <row r="69" spans="1:6" s="26" customFormat="1" ht="12.75">
      <c r="A69" s="17" t="s">
        <v>71</v>
      </c>
      <c r="B69" s="18" t="s">
        <v>72</v>
      </c>
      <c r="C69" s="13">
        <f>C70+C71</f>
        <v>14347000</v>
      </c>
      <c r="D69" s="13">
        <f>D70+D71</f>
        <v>9565517</v>
      </c>
      <c r="E69" s="13">
        <f>E70+E71</f>
        <v>10435109.454545453</v>
      </c>
      <c r="F69" s="31">
        <f t="shared" si="0"/>
        <v>0.7273373844389387</v>
      </c>
    </row>
    <row r="70" spans="1:6" s="26" customFormat="1" ht="12.75">
      <c r="A70" s="17" t="s">
        <v>73</v>
      </c>
      <c r="B70" s="14" t="s">
        <v>74</v>
      </c>
      <c r="C70" s="13">
        <v>7500000</v>
      </c>
      <c r="D70" s="13">
        <v>6342481</v>
      </c>
      <c r="E70" s="29">
        <f>D70/11*12</f>
        <v>6919070.181818182</v>
      </c>
      <c r="F70" s="31">
        <f t="shared" si="0"/>
        <v>0.9225426909090909</v>
      </c>
    </row>
    <row r="71" spans="1:6" s="26" customFormat="1" ht="25.5">
      <c r="A71" s="17" t="s">
        <v>75</v>
      </c>
      <c r="B71" s="14" t="s">
        <v>76</v>
      </c>
      <c r="C71" s="13">
        <v>6847000</v>
      </c>
      <c r="D71" s="13">
        <v>3223036</v>
      </c>
      <c r="E71" s="29">
        <f>D71/11*12</f>
        <v>3516039.2727272725</v>
      </c>
      <c r="F71" s="31">
        <f t="shared" si="0"/>
        <v>0.5135153019902545</v>
      </c>
    </row>
    <row r="72" spans="1:6" s="26" customFormat="1" ht="12.75">
      <c r="A72" s="17" t="s">
        <v>90</v>
      </c>
      <c r="B72" s="14" t="s">
        <v>91</v>
      </c>
      <c r="C72" s="13">
        <v>549000</v>
      </c>
      <c r="D72" s="13">
        <v>549000</v>
      </c>
      <c r="E72" s="13">
        <f>E73</f>
        <v>549000</v>
      </c>
      <c r="F72" s="31">
        <f t="shared" si="0"/>
        <v>1</v>
      </c>
    </row>
    <row r="73" spans="1:6" s="26" customFormat="1" ht="38.25">
      <c r="A73" s="17" t="s">
        <v>221</v>
      </c>
      <c r="B73" s="14" t="s">
        <v>92</v>
      </c>
      <c r="C73" s="13">
        <v>549000</v>
      </c>
      <c r="D73" s="13">
        <v>549000</v>
      </c>
      <c r="E73" s="13">
        <f>E74</f>
        <v>549000</v>
      </c>
      <c r="F73" s="31">
        <f t="shared" si="0"/>
        <v>1</v>
      </c>
    </row>
    <row r="74" spans="1:6" s="26" customFormat="1" ht="25.5">
      <c r="A74" s="17" t="s">
        <v>252</v>
      </c>
      <c r="B74" s="14" t="s">
        <v>253</v>
      </c>
      <c r="C74" s="13">
        <v>549000</v>
      </c>
      <c r="D74" s="13">
        <v>549000</v>
      </c>
      <c r="E74" s="29">
        <f>C74</f>
        <v>549000</v>
      </c>
      <c r="F74" s="31">
        <f t="shared" si="0"/>
        <v>1</v>
      </c>
    </row>
    <row r="75" spans="1:6" s="26" customFormat="1" ht="12.75">
      <c r="A75" s="17" t="s">
        <v>136</v>
      </c>
      <c r="B75" s="14" t="s">
        <v>137</v>
      </c>
      <c r="C75" s="13">
        <f>C76+C79</f>
        <v>9149000</v>
      </c>
      <c r="D75" s="13">
        <f>D76+D79</f>
        <v>1531662</v>
      </c>
      <c r="E75" s="13">
        <f>E76+E79</f>
        <v>1670904</v>
      </c>
      <c r="F75" s="31">
        <f aca="true" t="shared" si="6" ref="F75:F138">E75/C75</f>
        <v>0.18263241884358947</v>
      </c>
    </row>
    <row r="76" spans="1:6" s="26" customFormat="1" ht="25.5">
      <c r="A76" s="17" t="s">
        <v>227</v>
      </c>
      <c r="B76" s="14" t="s">
        <v>152</v>
      </c>
      <c r="C76" s="13">
        <v>10000</v>
      </c>
      <c r="D76" s="13">
        <f>D77</f>
        <v>7962</v>
      </c>
      <c r="E76" s="13">
        <f>E77</f>
        <v>8685.818181818182</v>
      </c>
      <c r="F76" s="31">
        <f t="shared" si="6"/>
        <v>0.8685818181818182</v>
      </c>
    </row>
    <row r="77" spans="1:6" s="26" customFormat="1" ht="12.75">
      <c r="A77" s="17" t="s">
        <v>229</v>
      </c>
      <c r="B77" s="14" t="s">
        <v>156</v>
      </c>
      <c r="C77" s="13">
        <v>10000</v>
      </c>
      <c r="D77" s="13">
        <f>D78</f>
        <v>7962</v>
      </c>
      <c r="E77" s="13">
        <f>E78</f>
        <v>8685.818181818182</v>
      </c>
      <c r="F77" s="31">
        <f t="shared" si="6"/>
        <v>0.8685818181818182</v>
      </c>
    </row>
    <row r="78" spans="1:6" s="26" customFormat="1" ht="12.75">
      <c r="A78" s="17" t="s">
        <v>154</v>
      </c>
      <c r="B78" s="14" t="s">
        <v>208</v>
      </c>
      <c r="C78" s="13">
        <v>10000</v>
      </c>
      <c r="D78" s="13">
        <v>7962</v>
      </c>
      <c r="E78" s="29">
        <f>D78/11*12</f>
        <v>8685.818181818182</v>
      </c>
      <c r="F78" s="31">
        <f t="shared" si="6"/>
        <v>0.8685818181818182</v>
      </c>
    </row>
    <row r="79" spans="1:6" s="26" customFormat="1" ht="12.75">
      <c r="A79" s="17" t="s">
        <v>157</v>
      </c>
      <c r="B79" s="14" t="s">
        <v>158</v>
      </c>
      <c r="C79" s="13">
        <f aca="true" t="shared" si="7" ref="C79:D81">C80</f>
        <v>9139000</v>
      </c>
      <c r="D79" s="13">
        <f t="shared" si="7"/>
        <v>1523700</v>
      </c>
      <c r="E79" s="13">
        <f>E80</f>
        <v>1662218.1818181819</v>
      </c>
      <c r="F79" s="31">
        <f t="shared" si="6"/>
        <v>0.18188184503973978</v>
      </c>
    </row>
    <row r="80" spans="1:6" s="26" customFormat="1" ht="12.75">
      <c r="A80" s="17" t="s">
        <v>159</v>
      </c>
      <c r="B80" s="14" t="s">
        <v>160</v>
      </c>
      <c r="C80" s="13">
        <f t="shared" si="7"/>
        <v>9139000</v>
      </c>
      <c r="D80" s="13">
        <f t="shared" si="7"/>
        <v>1523700</v>
      </c>
      <c r="E80" s="13">
        <f>E81</f>
        <v>1662218.1818181819</v>
      </c>
      <c r="F80" s="31">
        <f t="shared" si="6"/>
        <v>0.18188184503973978</v>
      </c>
    </row>
    <row r="81" spans="1:6" s="26" customFormat="1" ht="12.75">
      <c r="A81" s="17" t="s">
        <v>161</v>
      </c>
      <c r="B81" s="14" t="s">
        <v>162</v>
      </c>
      <c r="C81" s="13">
        <f t="shared" si="7"/>
        <v>9139000</v>
      </c>
      <c r="D81" s="13">
        <f t="shared" si="7"/>
        <v>1523700</v>
      </c>
      <c r="E81" s="13">
        <f>E82</f>
        <v>1662218.1818181819</v>
      </c>
      <c r="F81" s="31">
        <f t="shared" si="6"/>
        <v>0.18188184503973978</v>
      </c>
    </row>
    <row r="82" spans="1:6" s="26" customFormat="1" ht="12.75">
      <c r="A82" s="17" t="s">
        <v>167</v>
      </c>
      <c r="B82" s="14" t="s">
        <v>168</v>
      </c>
      <c r="C82" s="13">
        <v>9139000</v>
      </c>
      <c r="D82" s="13">
        <v>1523700</v>
      </c>
      <c r="E82" s="29">
        <f>D82/11*12</f>
        <v>1662218.1818181819</v>
      </c>
      <c r="F82" s="31">
        <f t="shared" si="6"/>
        <v>0.18188184503973978</v>
      </c>
    </row>
    <row r="83" spans="1:6" s="26" customFormat="1" ht="12.75">
      <c r="A83" s="17" t="s">
        <v>172</v>
      </c>
      <c r="B83" s="14" t="s">
        <v>173</v>
      </c>
      <c r="C83" s="13">
        <f>C84</f>
        <v>5538000</v>
      </c>
      <c r="D83" s="13">
        <f>D84</f>
        <v>4994039</v>
      </c>
      <c r="E83" s="13">
        <f>E84</f>
        <v>5431678.909090909</v>
      </c>
      <c r="F83" s="31">
        <f t="shared" si="6"/>
        <v>0.9808015364916773</v>
      </c>
    </row>
    <row r="84" spans="1:6" s="26" customFormat="1" ht="12.75">
      <c r="A84" s="17" t="s">
        <v>69</v>
      </c>
      <c r="B84" s="14"/>
      <c r="C84" s="13">
        <f>C85+C94</f>
        <v>5538000</v>
      </c>
      <c r="D84" s="13">
        <f>D85+D94</f>
        <v>4994039</v>
      </c>
      <c r="E84" s="13">
        <f>E85+E94</f>
        <v>5431678.909090909</v>
      </c>
      <c r="F84" s="31">
        <f t="shared" si="6"/>
        <v>0.9808015364916773</v>
      </c>
    </row>
    <row r="85" spans="1:6" s="26" customFormat="1" ht="12.75">
      <c r="A85" s="17" t="s">
        <v>220</v>
      </c>
      <c r="B85" s="14" t="s">
        <v>70</v>
      </c>
      <c r="C85" s="13">
        <f>C86</f>
        <v>5504000</v>
      </c>
      <c r="D85" s="13">
        <f>D86</f>
        <v>4974539</v>
      </c>
      <c r="E85" s="13">
        <f>E86</f>
        <v>5410406.181818182</v>
      </c>
      <c r="F85" s="31">
        <f t="shared" si="6"/>
        <v>0.9829953091966173</v>
      </c>
    </row>
    <row r="86" spans="1:6" ht="12.75">
      <c r="A86" s="27" t="s">
        <v>71</v>
      </c>
      <c r="B86" s="28" t="s">
        <v>72</v>
      </c>
      <c r="C86" s="29">
        <f>C87+C88+C89+C91</f>
        <v>5504000</v>
      </c>
      <c r="D86" s="29">
        <f>D87+D88+D89+D91</f>
        <v>4974539</v>
      </c>
      <c r="E86" s="29">
        <f>E87+E88+E89+E91</f>
        <v>5410406.181818182</v>
      </c>
      <c r="F86" s="31">
        <f t="shared" si="6"/>
        <v>0.9829953091966173</v>
      </c>
    </row>
    <row r="87" spans="1:6" ht="12.75">
      <c r="A87" s="27" t="s">
        <v>73</v>
      </c>
      <c r="B87" s="28" t="s">
        <v>74</v>
      </c>
      <c r="C87" s="29">
        <v>245000</v>
      </c>
      <c r="D87" s="29">
        <v>220046</v>
      </c>
      <c r="E87" s="29">
        <f>D87/11*12</f>
        <v>240050.18181818182</v>
      </c>
      <c r="F87" s="31">
        <f t="shared" si="6"/>
        <v>0.9797966604823748</v>
      </c>
    </row>
    <row r="88" spans="1:6" ht="25.5">
      <c r="A88" s="27" t="s">
        <v>75</v>
      </c>
      <c r="B88" s="28" t="s">
        <v>76</v>
      </c>
      <c r="C88" s="29">
        <v>735000</v>
      </c>
      <c r="D88" s="29">
        <v>592493</v>
      </c>
      <c r="E88" s="29">
        <f>D88/11*12</f>
        <v>646356</v>
      </c>
      <c r="F88" s="31">
        <f t="shared" si="6"/>
        <v>0.879395918367347</v>
      </c>
    </row>
    <row r="89" spans="1:6" ht="12.75">
      <c r="A89" s="27" t="s">
        <v>86</v>
      </c>
      <c r="B89" s="28" t="s">
        <v>87</v>
      </c>
      <c r="C89" s="29">
        <v>0</v>
      </c>
      <c r="D89" s="29">
        <v>0</v>
      </c>
      <c r="E89" s="29">
        <v>0</v>
      </c>
      <c r="F89" s="31"/>
    </row>
    <row r="90" spans="1:6" ht="12.75">
      <c r="A90" s="27" t="s">
        <v>88</v>
      </c>
      <c r="B90" s="28" t="s">
        <v>89</v>
      </c>
      <c r="C90" s="29">
        <v>0</v>
      </c>
      <c r="D90" s="29">
        <v>0</v>
      </c>
      <c r="E90" s="29">
        <v>0</v>
      </c>
      <c r="F90" s="31"/>
    </row>
    <row r="91" spans="1:6" ht="12.75">
      <c r="A91" s="27" t="s">
        <v>90</v>
      </c>
      <c r="B91" s="28" t="s">
        <v>91</v>
      </c>
      <c r="C91" s="29">
        <f aca="true" t="shared" si="8" ref="C91:E92">C92</f>
        <v>4524000</v>
      </c>
      <c r="D91" s="29">
        <f t="shared" si="8"/>
        <v>4162000</v>
      </c>
      <c r="E91" s="29">
        <f t="shared" si="8"/>
        <v>4524000</v>
      </c>
      <c r="F91" s="31">
        <f t="shared" si="6"/>
        <v>1</v>
      </c>
    </row>
    <row r="92" spans="1:6" ht="38.25">
      <c r="A92" s="27" t="s">
        <v>221</v>
      </c>
      <c r="B92" s="28" t="s">
        <v>92</v>
      </c>
      <c r="C92" s="29">
        <f t="shared" si="8"/>
        <v>4524000</v>
      </c>
      <c r="D92" s="29">
        <f t="shared" si="8"/>
        <v>4162000</v>
      </c>
      <c r="E92" s="29">
        <f t="shared" si="8"/>
        <v>4524000</v>
      </c>
      <c r="F92" s="31">
        <f t="shared" si="6"/>
        <v>1</v>
      </c>
    </row>
    <row r="93" spans="1:6" ht="12.75">
      <c r="A93" s="27" t="s">
        <v>93</v>
      </c>
      <c r="B93" s="28" t="s">
        <v>94</v>
      </c>
      <c r="C93" s="29">
        <v>4524000</v>
      </c>
      <c r="D93" s="29">
        <v>4162000</v>
      </c>
      <c r="E93" s="29">
        <f>C93</f>
        <v>4524000</v>
      </c>
      <c r="F93" s="31">
        <f t="shared" si="6"/>
        <v>1</v>
      </c>
    </row>
    <row r="94" spans="1:6" ht="12.75">
      <c r="A94" s="27" t="s">
        <v>136</v>
      </c>
      <c r="B94" s="28" t="s">
        <v>137</v>
      </c>
      <c r="C94" s="29">
        <f aca="true" t="shared" si="9" ref="C94:D97">C95</f>
        <v>34000</v>
      </c>
      <c r="D94" s="29">
        <f t="shared" si="9"/>
        <v>19500</v>
      </c>
      <c r="E94" s="29">
        <f>E95</f>
        <v>21272.727272727272</v>
      </c>
      <c r="F94" s="31">
        <f t="shared" si="6"/>
        <v>0.6256684491978609</v>
      </c>
    </row>
    <row r="95" spans="1:6" ht="12.75">
      <c r="A95" s="27" t="s">
        <v>157</v>
      </c>
      <c r="B95" s="28" t="s">
        <v>158</v>
      </c>
      <c r="C95" s="29">
        <f t="shared" si="9"/>
        <v>34000</v>
      </c>
      <c r="D95" s="29">
        <f t="shared" si="9"/>
        <v>19500</v>
      </c>
      <c r="E95" s="29">
        <f>E96</f>
        <v>21272.727272727272</v>
      </c>
      <c r="F95" s="31">
        <f t="shared" si="6"/>
        <v>0.6256684491978609</v>
      </c>
    </row>
    <row r="96" spans="1:6" ht="12.75">
      <c r="A96" s="27" t="s">
        <v>159</v>
      </c>
      <c r="B96" s="28" t="s">
        <v>160</v>
      </c>
      <c r="C96" s="29">
        <f t="shared" si="9"/>
        <v>34000</v>
      </c>
      <c r="D96" s="29">
        <f t="shared" si="9"/>
        <v>19500</v>
      </c>
      <c r="E96" s="29">
        <f>E97</f>
        <v>21272.727272727272</v>
      </c>
      <c r="F96" s="31">
        <f t="shared" si="6"/>
        <v>0.6256684491978609</v>
      </c>
    </row>
    <row r="97" spans="1:6" ht="12.75">
      <c r="A97" s="27" t="s">
        <v>161</v>
      </c>
      <c r="B97" s="28" t="s">
        <v>162</v>
      </c>
      <c r="C97" s="29">
        <f t="shared" si="9"/>
        <v>34000</v>
      </c>
      <c r="D97" s="29">
        <f t="shared" si="9"/>
        <v>19500</v>
      </c>
      <c r="E97" s="29">
        <f>E98</f>
        <v>21272.727272727272</v>
      </c>
      <c r="F97" s="31">
        <f t="shared" si="6"/>
        <v>0.6256684491978609</v>
      </c>
    </row>
    <row r="98" spans="1:6" ht="12.75">
      <c r="A98" s="27" t="s">
        <v>167</v>
      </c>
      <c r="B98" s="28" t="s">
        <v>168</v>
      </c>
      <c r="C98" s="29">
        <v>34000</v>
      </c>
      <c r="D98" s="29">
        <v>19500</v>
      </c>
      <c r="E98" s="29">
        <f>D98/11*12</f>
        <v>21272.727272727272</v>
      </c>
      <c r="F98" s="31">
        <f t="shared" si="6"/>
        <v>0.6256684491978609</v>
      </c>
    </row>
    <row r="99" spans="1:6" ht="12.75">
      <c r="A99" s="27" t="s">
        <v>174</v>
      </c>
      <c r="B99" s="28" t="s">
        <v>106</v>
      </c>
      <c r="C99" s="29">
        <f aca="true" t="shared" si="10" ref="C99:D102">C100</f>
        <v>2170000</v>
      </c>
      <c r="D99" s="29">
        <f t="shared" si="10"/>
        <v>1810000</v>
      </c>
      <c r="E99" s="29">
        <f>E100</f>
        <v>2170000</v>
      </c>
      <c r="F99" s="31">
        <f t="shared" si="6"/>
        <v>1</v>
      </c>
    </row>
    <row r="100" spans="1:6" ht="12.75">
      <c r="A100" s="27" t="s">
        <v>69</v>
      </c>
      <c r="B100" s="28"/>
      <c r="C100" s="29">
        <f t="shared" si="10"/>
        <v>2170000</v>
      </c>
      <c r="D100" s="29">
        <f t="shared" si="10"/>
        <v>1810000</v>
      </c>
      <c r="E100" s="29">
        <f>E101</f>
        <v>2170000</v>
      </c>
      <c r="F100" s="31">
        <f t="shared" si="6"/>
        <v>1</v>
      </c>
    </row>
    <row r="101" spans="1:6" ht="12.75">
      <c r="A101" s="27" t="s">
        <v>220</v>
      </c>
      <c r="B101" s="28" t="s">
        <v>70</v>
      </c>
      <c r="C101" s="29">
        <f t="shared" si="10"/>
        <v>2170000</v>
      </c>
      <c r="D101" s="29">
        <f t="shared" si="10"/>
        <v>1810000</v>
      </c>
      <c r="E101" s="29">
        <f>E102</f>
        <v>2170000</v>
      </c>
      <c r="F101" s="31">
        <f t="shared" si="6"/>
        <v>1</v>
      </c>
    </row>
    <row r="102" spans="1:6" ht="12.75">
      <c r="A102" s="27" t="s">
        <v>71</v>
      </c>
      <c r="B102" s="28" t="s">
        <v>72</v>
      </c>
      <c r="C102" s="29">
        <f t="shared" si="10"/>
        <v>2170000</v>
      </c>
      <c r="D102" s="29">
        <f t="shared" si="10"/>
        <v>1810000</v>
      </c>
      <c r="E102" s="29">
        <f>E103</f>
        <v>2170000</v>
      </c>
      <c r="F102" s="31">
        <f t="shared" si="6"/>
        <v>1</v>
      </c>
    </row>
    <row r="103" spans="1:6" ht="12.75">
      <c r="A103" s="27" t="s">
        <v>77</v>
      </c>
      <c r="B103" s="28" t="s">
        <v>78</v>
      </c>
      <c r="C103" s="29">
        <f>C104+C106</f>
        <v>2170000</v>
      </c>
      <c r="D103" s="29">
        <f>D104+D106</f>
        <v>1810000</v>
      </c>
      <c r="E103" s="29">
        <f>E104+E106</f>
        <v>2170000</v>
      </c>
      <c r="F103" s="31">
        <f t="shared" si="6"/>
        <v>1</v>
      </c>
    </row>
    <row r="104" spans="1:6" ht="12.75">
      <c r="A104" s="27" t="s">
        <v>79</v>
      </c>
      <c r="B104" s="28" t="s">
        <v>80</v>
      </c>
      <c r="C104" s="29">
        <f>C105</f>
        <v>1650000</v>
      </c>
      <c r="D104" s="29">
        <f>D105</f>
        <v>1650000</v>
      </c>
      <c r="E104" s="29">
        <f>E105</f>
        <v>1650000</v>
      </c>
      <c r="F104" s="31">
        <f t="shared" si="6"/>
        <v>1</v>
      </c>
    </row>
    <row r="105" spans="1:6" ht="12.75">
      <c r="A105" s="27" t="s">
        <v>81</v>
      </c>
      <c r="B105" s="28" t="s">
        <v>82</v>
      </c>
      <c r="C105" s="29">
        <v>1650000</v>
      </c>
      <c r="D105" s="29">
        <v>1650000</v>
      </c>
      <c r="E105" s="29">
        <f>C105</f>
        <v>1650000</v>
      </c>
      <c r="F105" s="31">
        <f t="shared" si="6"/>
        <v>1</v>
      </c>
    </row>
    <row r="106" spans="1:6" ht="12.75">
      <c r="A106" s="27" t="s">
        <v>83</v>
      </c>
      <c r="B106" s="28" t="s">
        <v>44</v>
      </c>
      <c r="C106" s="29">
        <f>C107</f>
        <v>520000</v>
      </c>
      <c r="D106" s="29">
        <f>D107</f>
        <v>160000</v>
      </c>
      <c r="E106" s="29">
        <f>E107</f>
        <v>520000</v>
      </c>
      <c r="F106" s="31">
        <f t="shared" si="6"/>
        <v>1</v>
      </c>
    </row>
    <row r="107" spans="1:6" ht="12.75">
      <c r="A107" s="27" t="s">
        <v>84</v>
      </c>
      <c r="B107" s="28" t="s">
        <v>85</v>
      </c>
      <c r="C107" s="29">
        <v>520000</v>
      </c>
      <c r="D107" s="29">
        <v>160000</v>
      </c>
      <c r="E107" s="29">
        <f>C107</f>
        <v>520000</v>
      </c>
      <c r="F107" s="31">
        <f t="shared" si="6"/>
        <v>1</v>
      </c>
    </row>
    <row r="108" spans="1:6" ht="25.5">
      <c r="A108" s="27" t="s">
        <v>175</v>
      </c>
      <c r="B108" s="28" t="s">
        <v>117</v>
      </c>
      <c r="C108" s="29">
        <f>C109</f>
        <v>415000</v>
      </c>
      <c r="D108" s="29">
        <f>D109</f>
        <v>307157</v>
      </c>
      <c r="E108" s="29">
        <f>E109</f>
        <v>335080.36363636365</v>
      </c>
      <c r="F108" s="31">
        <f t="shared" si="6"/>
        <v>0.8074225629791895</v>
      </c>
    </row>
    <row r="109" spans="1:6" ht="12.75">
      <c r="A109" s="27" t="s">
        <v>176</v>
      </c>
      <c r="B109" s="28" t="s">
        <v>177</v>
      </c>
      <c r="C109" s="29">
        <f aca="true" t="shared" si="11" ref="C109:D112">C110</f>
        <v>415000</v>
      </c>
      <c r="D109" s="29">
        <f t="shared" si="11"/>
        <v>307157</v>
      </c>
      <c r="E109" s="29">
        <f>E110</f>
        <v>335080.36363636365</v>
      </c>
      <c r="F109" s="31">
        <f t="shared" si="6"/>
        <v>0.8074225629791895</v>
      </c>
    </row>
    <row r="110" spans="1:6" ht="12.75">
      <c r="A110" s="27" t="s">
        <v>69</v>
      </c>
      <c r="B110" s="28"/>
      <c r="C110" s="29">
        <f t="shared" si="11"/>
        <v>415000</v>
      </c>
      <c r="D110" s="29">
        <f t="shared" si="11"/>
        <v>307157</v>
      </c>
      <c r="E110" s="29">
        <f>E111</f>
        <v>335080.36363636365</v>
      </c>
      <c r="F110" s="31">
        <f t="shared" si="6"/>
        <v>0.8074225629791895</v>
      </c>
    </row>
    <row r="111" spans="1:6" ht="12.75">
      <c r="A111" s="27" t="s">
        <v>220</v>
      </c>
      <c r="B111" s="28" t="s">
        <v>70</v>
      </c>
      <c r="C111" s="29">
        <f t="shared" si="11"/>
        <v>415000</v>
      </c>
      <c r="D111" s="29">
        <f t="shared" si="11"/>
        <v>307157</v>
      </c>
      <c r="E111" s="29">
        <f>E112</f>
        <v>335080.36363636365</v>
      </c>
      <c r="F111" s="31">
        <f t="shared" si="6"/>
        <v>0.8074225629791895</v>
      </c>
    </row>
    <row r="112" spans="1:6" ht="12.75">
      <c r="A112" s="27" t="s">
        <v>71</v>
      </c>
      <c r="B112" s="28" t="s">
        <v>72</v>
      </c>
      <c r="C112" s="29">
        <f t="shared" si="11"/>
        <v>415000</v>
      </c>
      <c r="D112" s="29">
        <f t="shared" si="11"/>
        <v>307157</v>
      </c>
      <c r="E112" s="29">
        <f>E113</f>
        <v>335080.36363636365</v>
      </c>
      <c r="F112" s="31">
        <f t="shared" si="6"/>
        <v>0.8074225629791895</v>
      </c>
    </row>
    <row r="113" spans="1:6" ht="25.5">
      <c r="A113" s="27" t="s">
        <v>75</v>
      </c>
      <c r="B113" s="28" t="s">
        <v>76</v>
      </c>
      <c r="C113" s="29">
        <v>415000</v>
      </c>
      <c r="D113" s="29">
        <v>307157</v>
      </c>
      <c r="E113" s="29">
        <f>D113/11*12</f>
        <v>335080.36363636365</v>
      </c>
      <c r="F113" s="31">
        <f t="shared" si="6"/>
        <v>0.8074225629791895</v>
      </c>
    </row>
    <row r="114" spans="1:6" ht="12.75">
      <c r="A114" s="27" t="s">
        <v>178</v>
      </c>
      <c r="B114" s="28" t="s">
        <v>179</v>
      </c>
      <c r="C114" s="29">
        <f>C115+C133+C152+C180</f>
        <v>249354000</v>
      </c>
      <c r="D114" s="29">
        <f>D115+D133+D152+D180</f>
        <v>172118303</v>
      </c>
      <c r="E114" s="29">
        <f>E115+E133+E152+E180</f>
        <v>190592097.45454547</v>
      </c>
      <c r="F114" s="31">
        <f t="shared" si="6"/>
        <v>0.764343453301513</v>
      </c>
    </row>
    <row r="115" spans="1:6" ht="12.75">
      <c r="A115" s="27" t="s">
        <v>180</v>
      </c>
      <c r="B115" s="28" t="s">
        <v>181</v>
      </c>
      <c r="C115" s="29">
        <f>C116</f>
        <v>28014000</v>
      </c>
      <c r="D115" s="29">
        <f>D116</f>
        <v>23305369</v>
      </c>
      <c r="E115" s="29">
        <f>E116</f>
        <v>25953326.90909091</v>
      </c>
      <c r="F115" s="31">
        <f t="shared" si="6"/>
        <v>0.9264413118116267</v>
      </c>
    </row>
    <row r="116" spans="1:6" ht="12.75">
      <c r="A116" s="27" t="s">
        <v>69</v>
      </c>
      <c r="B116" s="28"/>
      <c r="C116" s="29">
        <f>C117+C127</f>
        <v>28014000</v>
      </c>
      <c r="D116" s="29">
        <f>D117+D127</f>
        <v>23305369</v>
      </c>
      <c r="E116" s="29">
        <f>E117+E127</f>
        <v>25953326.90909091</v>
      </c>
      <c r="F116" s="31">
        <f t="shared" si="6"/>
        <v>0.9264413118116267</v>
      </c>
    </row>
    <row r="117" spans="1:6" ht="12.75">
      <c r="A117" s="27" t="s">
        <v>220</v>
      </c>
      <c r="B117" s="28" t="s">
        <v>70</v>
      </c>
      <c r="C117" s="29">
        <f>C118</f>
        <v>27975000</v>
      </c>
      <c r="D117" s="29">
        <f>D118</f>
        <v>23266633</v>
      </c>
      <c r="E117" s="29">
        <f>E118</f>
        <v>25914590.90909091</v>
      </c>
      <c r="F117" s="31">
        <f t="shared" si="6"/>
        <v>0.9263482005036965</v>
      </c>
    </row>
    <row r="118" spans="1:6" ht="12.75">
      <c r="A118" s="27" t="s">
        <v>71</v>
      </c>
      <c r="B118" s="28" t="s">
        <v>72</v>
      </c>
      <c r="C118" s="29">
        <f>C119+C120+C121+C124</f>
        <v>27975000</v>
      </c>
      <c r="D118" s="29">
        <f>D119+D120+D121+D124</f>
        <v>23266633</v>
      </c>
      <c r="E118" s="29">
        <f>E119+E120+E121+E124</f>
        <v>25914590.90909091</v>
      </c>
      <c r="F118" s="31">
        <f t="shared" si="6"/>
        <v>0.9263482005036965</v>
      </c>
    </row>
    <row r="119" spans="1:6" ht="12.75">
      <c r="A119" s="27" t="s">
        <v>73</v>
      </c>
      <c r="B119" s="28" t="s">
        <v>74</v>
      </c>
      <c r="C119" s="29">
        <v>13988000</v>
      </c>
      <c r="D119" s="29">
        <f>9589788+2437920</f>
        <v>12027708</v>
      </c>
      <c r="E119" s="29">
        <f>D119/11*12</f>
        <v>13121136</v>
      </c>
      <c r="F119" s="31">
        <f t="shared" si="6"/>
        <v>0.938028024020589</v>
      </c>
    </row>
    <row r="120" spans="1:6" ht="25.5">
      <c r="A120" s="27" t="s">
        <v>75</v>
      </c>
      <c r="B120" s="28" t="s">
        <v>76</v>
      </c>
      <c r="C120" s="29">
        <v>1490000</v>
      </c>
      <c r="D120" s="29">
        <f>748418+302034</f>
        <v>1050452</v>
      </c>
      <c r="E120" s="29">
        <f>D120/11*12</f>
        <v>1145947.6363636365</v>
      </c>
      <c r="F120" s="31">
        <f t="shared" si="6"/>
        <v>0.7690923733984137</v>
      </c>
    </row>
    <row r="121" spans="1:6" ht="12.75">
      <c r="A121" s="27" t="s">
        <v>90</v>
      </c>
      <c r="B121" s="28" t="s">
        <v>91</v>
      </c>
      <c r="C121" s="29">
        <f aca="true" t="shared" si="12" ref="C121:E122">C122</f>
        <v>1213000</v>
      </c>
      <c r="D121" s="29">
        <f t="shared" si="12"/>
        <v>623508</v>
      </c>
      <c r="E121" s="29">
        <f t="shared" si="12"/>
        <v>1213000</v>
      </c>
      <c r="F121" s="31">
        <f t="shared" si="6"/>
        <v>1</v>
      </c>
    </row>
    <row r="122" spans="1:6" ht="38.25">
      <c r="A122" s="27" t="s">
        <v>221</v>
      </c>
      <c r="B122" s="28" t="s">
        <v>92</v>
      </c>
      <c r="C122" s="29">
        <f t="shared" si="12"/>
        <v>1213000</v>
      </c>
      <c r="D122" s="29">
        <f t="shared" si="12"/>
        <v>623508</v>
      </c>
      <c r="E122" s="29">
        <f t="shared" si="12"/>
        <v>1213000</v>
      </c>
      <c r="F122" s="31">
        <f t="shared" si="6"/>
        <v>1</v>
      </c>
    </row>
    <row r="123" spans="1:6" ht="38.25">
      <c r="A123" s="27" t="s">
        <v>222</v>
      </c>
      <c r="B123" s="28" t="s">
        <v>223</v>
      </c>
      <c r="C123" s="29">
        <v>1213000</v>
      </c>
      <c r="D123" s="29">
        <v>623508</v>
      </c>
      <c r="E123" s="29">
        <f>C123</f>
        <v>1213000</v>
      </c>
      <c r="F123" s="31">
        <f t="shared" si="6"/>
        <v>1</v>
      </c>
    </row>
    <row r="124" spans="1:6" ht="12.75">
      <c r="A124" s="27" t="s">
        <v>107</v>
      </c>
      <c r="B124" s="28" t="s">
        <v>108</v>
      </c>
      <c r="C124" s="29">
        <f aca="true" t="shared" si="13" ref="C124:E125">C125</f>
        <v>11284000</v>
      </c>
      <c r="D124" s="29">
        <f t="shared" si="13"/>
        <v>9564965</v>
      </c>
      <c r="E124" s="29">
        <f t="shared" si="13"/>
        <v>10434507.272727273</v>
      </c>
      <c r="F124" s="31">
        <f t="shared" si="6"/>
        <v>0.9247170571364121</v>
      </c>
    </row>
    <row r="125" spans="1:6" ht="12.75">
      <c r="A125" s="27" t="s">
        <v>109</v>
      </c>
      <c r="B125" s="28" t="s">
        <v>110</v>
      </c>
      <c r="C125" s="29">
        <f t="shared" si="13"/>
        <v>11284000</v>
      </c>
      <c r="D125" s="29">
        <f t="shared" si="13"/>
        <v>9564965</v>
      </c>
      <c r="E125" s="29">
        <f t="shared" si="13"/>
        <v>10434507.272727273</v>
      </c>
      <c r="F125" s="31">
        <f t="shared" si="6"/>
        <v>0.9247170571364121</v>
      </c>
    </row>
    <row r="126" spans="1:6" ht="12.75">
      <c r="A126" s="27" t="s">
        <v>113</v>
      </c>
      <c r="B126" s="28" t="s">
        <v>114</v>
      </c>
      <c r="C126" s="29">
        <v>11284000</v>
      </c>
      <c r="D126" s="29">
        <v>9564965</v>
      </c>
      <c r="E126" s="29">
        <f>D126/11*12</f>
        <v>10434507.272727273</v>
      </c>
      <c r="F126" s="31">
        <f t="shared" si="6"/>
        <v>0.9247170571364121</v>
      </c>
    </row>
    <row r="127" spans="1:6" ht="12.75">
      <c r="A127" s="27" t="s">
        <v>136</v>
      </c>
      <c r="B127" s="28" t="s">
        <v>137</v>
      </c>
      <c r="C127" s="29">
        <v>39000</v>
      </c>
      <c r="D127" s="29">
        <f aca="true" t="shared" si="14" ref="D127:E129">D128</f>
        <v>38736</v>
      </c>
      <c r="E127" s="29">
        <f t="shared" si="14"/>
        <v>38736</v>
      </c>
      <c r="F127" s="31">
        <f t="shared" si="6"/>
        <v>0.9932307692307693</v>
      </c>
    </row>
    <row r="128" spans="1:6" ht="12.75">
      <c r="A128" s="27" t="s">
        <v>157</v>
      </c>
      <c r="B128" s="28" t="s">
        <v>158</v>
      </c>
      <c r="C128" s="29">
        <v>39000</v>
      </c>
      <c r="D128" s="29">
        <f t="shared" si="14"/>
        <v>38736</v>
      </c>
      <c r="E128" s="29">
        <f t="shared" si="14"/>
        <v>38736</v>
      </c>
      <c r="F128" s="31">
        <f t="shared" si="6"/>
        <v>0.9932307692307693</v>
      </c>
    </row>
    <row r="129" spans="1:6" ht="12.75">
      <c r="A129" s="27" t="s">
        <v>159</v>
      </c>
      <c r="B129" s="28" t="s">
        <v>160</v>
      </c>
      <c r="C129" s="29">
        <v>39000</v>
      </c>
      <c r="D129" s="29">
        <f t="shared" si="14"/>
        <v>38736</v>
      </c>
      <c r="E129" s="29">
        <f t="shared" si="14"/>
        <v>38736</v>
      </c>
      <c r="F129" s="31">
        <f t="shared" si="6"/>
        <v>0.9932307692307693</v>
      </c>
    </row>
    <row r="130" spans="1:6" ht="12.75">
      <c r="A130" s="27" t="s">
        <v>161</v>
      </c>
      <c r="B130" s="28" t="s">
        <v>162</v>
      </c>
      <c r="C130" s="29">
        <v>39000</v>
      </c>
      <c r="D130" s="29">
        <f>D131+D132</f>
        <v>38736</v>
      </c>
      <c r="E130" s="29">
        <f>E131+E132</f>
        <v>38736</v>
      </c>
      <c r="F130" s="31">
        <f t="shared" si="6"/>
        <v>0.9932307692307693</v>
      </c>
    </row>
    <row r="131" spans="1:6" ht="12.75">
      <c r="A131" s="27" t="s">
        <v>211</v>
      </c>
      <c r="B131" s="28" t="s">
        <v>212</v>
      </c>
      <c r="C131" s="29">
        <v>10000</v>
      </c>
      <c r="D131" s="29">
        <v>9762</v>
      </c>
      <c r="E131" s="29">
        <f>D131</f>
        <v>9762</v>
      </c>
      <c r="F131" s="31">
        <f t="shared" si="6"/>
        <v>0.9762</v>
      </c>
    </row>
    <row r="132" spans="1:6" ht="12.75">
      <c r="A132" s="27" t="s">
        <v>167</v>
      </c>
      <c r="B132" s="28" t="s">
        <v>168</v>
      </c>
      <c r="C132" s="29">
        <v>29000</v>
      </c>
      <c r="D132" s="29">
        <f>12000+16974</f>
        <v>28974</v>
      </c>
      <c r="E132" s="29">
        <f>D132</f>
        <v>28974</v>
      </c>
      <c r="F132" s="31">
        <f t="shared" si="6"/>
        <v>0.9991034482758621</v>
      </c>
    </row>
    <row r="133" spans="1:6" ht="12.75">
      <c r="A133" s="27" t="s">
        <v>182</v>
      </c>
      <c r="B133" s="28" t="s">
        <v>183</v>
      </c>
      <c r="C133" s="29">
        <f>C134</f>
        <v>7642000</v>
      </c>
      <c r="D133" s="29">
        <f>D134</f>
        <v>4985000</v>
      </c>
      <c r="E133" s="29">
        <f>E134</f>
        <v>6889545.454545454</v>
      </c>
      <c r="F133" s="31">
        <f t="shared" si="6"/>
        <v>0.9015369608146367</v>
      </c>
    </row>
    <row r="134" spans="1:6" ht="12.75">
      <c r="A134" s="27" t="s">
        <v>69</v>
      </c>
      <c r="B134" s="28"/>
      <c r="C134" s="29">
        <f>C135+C141</f>
        <v>7642000</v>
      </c>
      <c r="D134" s="29">
        <f>D135+D141</f>
        <v>4985000</v>
      </c>
      <c r="E134" s="29">
        <f>E135+E141</f>
        <v>6889545.454545454</v>
      </c>
      <c r="F134" s="31">
        <f t="shared" si="6"/>
        <v>0.9015369608146367</v>
      </c>
    </row>
    <row r="135" spans="1:6" ht="12.75">
      <c r="A135" s="27" t="s">
        <v>220</v>
      </c>
      <c r="B135" s="28" t="s">
        <v>70</v>
      </c>
      <c r="C135" s="29">
        <f>C136</f>
        <v>2036000</v>
      </c>
      <c r="D135" s="29">
        <f>D136</f>
        <v>535000</v>
      </c>
      <c r="E135" s="29">
        <f>E136</f>
        <v>2035000</v>
      </c>
      <c r="F135" s="31">
        <f t="shared" si="6"/>
        <v>0.99950884086444</v>
      </c>
    </row>
    <row r="136" spans="1:6" ht="12.75">
      <c r="A136" s="27" t="s">
        <v>71</v>
      </c>
      <c r="B136" s="28" t="s">
        <v>72</v>
      </c>
      <c r="C136" s="29">
        <f>C138+C137</f>
        <v>2036000</v>
      </c>
      <c r="D136" s="29">
        <f>D138+D137</f>
        <v>535000</v>
      </c>
      <c r="E136" s="29">
        <f>E138+E137</f>
        <v>2035000</v>
      </c>
      <c r="F136" s="31">
        <f t="shared" si="6"/>
        <v>0.99950884086444</v>
      </c>
    </row>
    <row r="137" spans="1:6" ht="25.5">
      <c r="A137" s="27" t="s">
        <v>75</v>
      </c>
      <c r="B137" s="28" t="s">
        <v>76</v>
      </c>
      <c r="C137" s="29">
        <v>1000</v>
      </c>
      <c r="D137" s="29">
        <v>0</v>
      </c>
      <c r="E137" s="29"/>
      <c r="F137" s="31">
        <f t="shared" si="6"/>
        <v>0</v>
      </c>
    </row>
    <row r="138" spans="1:6" ht="12.75">
      <c r="A138" s="27" t="s">
        <v>90</v>
      </c>
      <c r="B138" s="28" t="s">
        <v>91</v>
      </c>
      <c r="C138" s="29">
        <f aca="true" t="shared" si="15" ref="C138:E139">C139</f>
        <v>2035000</v>
      </c>
      <c r="D138" s="29">
        <f t="shared" si="15"/>
        <v>535000</v>
      </c>
      <c r="E138" s="29">
        <f t="shared" si="15"/>
        <v>2035000</v>
      </c>
      <c r="F138" s="31">
        <f t="shared" si="6"/>
        <v>1</v>
      </c>
    </row>
    <row r="139" spans="1:6" ht="38.25">
      <c r="A139" s="27" t="s">
        <v>221</v>
      </c>
      <c r="B139" s="28" t="s">
        <v>92</v>
      </c>
      <c r="C139" s="29">
        <f t="shared" si="15"/>
        <v>2035000</v>
      </c>
      <c r="D139" s="29">
        <f t="shared" si="15"/>
        <v>535000</v>
      </c>
      <c r="E139" s="29">
        <f t="shared" si="15"/>
        <v>2035000</v>
      </c>
      <c r="F139" s="31">
        <f aca="true" t="shared" si="16" ref="F139:F202">E139/C139</f>
        <v>1</v>
      </c>
    </row>
    <row r="140" spans="1:6" ht="25.5">
      <c r="A140" s="27" t="s">
        <v>97</v>
      </c>
      <c r="B140" s="28" t="s">
        <v>98</v>
      </c>
      <c r="C140" s="29">
        <v>2035000</v>
      </c>
      <c r="D140" s="29">
        <v>535000</v>
      </c>
      <c r="E140" s="29">
        <f>C140</f>
        <v>2035000</v>
      </c>
      <c r="F140" s="31">
        <f t="shared" si="16"/>
        <v>1</v>
      </c>
    </row>
    <row r="141" spans="1:6" ht="12.75">
      <c r="A141" s="27" t="s">
        <v>136</v>
      </c>
      <c r="B141" s="28" t="s">
        <v>137</v>
      </c>
      <c r="C141" s="29">
        <f>C142+C145+C148</f>
        <v>5606000</v>
      </c>
      <c r="D141" s="29">
        <f>D142+D145+D148</f>
        <v>4450000</v>
      </c>
      <c r="E141" s="29">
        <f>E142+E145+E148</f>
        <v>4854545.454545454</v>
      </c>
      <c r="F141" s="31">
        <f t="shared" si="16"/>
        <v>0.8659553076249472</v>
      </c>
    </row>
    <row r="142" spans="1:6" ht="12.75">
      <c r="A142" s="27" t="s">
        <v>138</v>
      </c>
      <c r="B142" s="28" t="s">
        <v>139</v>
      </c>
      <c r="C142" s="29">
        <f aca="true" t="shared" si="17" ref="C142:E143">C143</f>
        <v>5505000</v>
      </c>
      <c r="D142" s="29">
        <f t="shared" si="17"/>
        <v>4450000</v>
      </c>
      <c r="E142" s="29">
        <f t="shared" si="17"/>
        <v>4854545.454545454</v>
      </c>
      <c r="F142" s="31">
        <f t="shared" si="16"/>
        <v>0.8818429526876392</v>
      </c>
    </row>
    <row r="143" spans="1:6" ht="12.75">
      <c r="A143" s="27" t="s">
        <v>140</v>
      </c>
      <c r="B143" s="28" t="s">
        <v>141</v>
      </c>
      <c r="C143" s="29">
        <f t="shared" si="17"/>
        <v>5505000</v>
      </c>
      <c r="D143" s="29">
        <f t="shared" si="17"/>
        <v>4450000</v>
      </c>
      <c r="E143" s="29">
        <f t="shared" si="17"/>
        <v>4854545.454545454</v>
      </c>
      <c r="F143" s="31">
        <f t="shared" si="16"/>
        <v>0.8818429526876392</v>
      </c>
    </row>
    <row r="144" spans="1:6" ht="25.5">
      <c r="A144" s="27" t="s">
        <v>142</v>
      </c>
      <c r="B144" s="28" t="s">
        <v>143</v>
      </c>
      <c r="C144" s="29">
        <v>5505000</v>
      </c>
      <c r="D144" s="29">
        <v>4450000</v>
      </c>
      <c r="E144" s="29">
        <f>D144/11*12</f>
        <v>4854545.454545454</v>
      </c>
      <c r="F144" s="31">
        <f t="shared" si="16"/>
        <v>0.8818429526876392</v>
      </c>
    </row>
    <row r="145" spans="1:6" ht="25.5">
      <c r="A145" s="27" t="s">
        <v>227</v>
      </c>
      <c r="B145" s="28" t="s">
        <v>152</v>
      </c>
      <c r="C145" s="29">
        <v>1000</v>
      </c>
      <c r="D145" s="29">
        <v>0</v>
      </c>
      <c r="E145" s="29">
        <v>0</v>
      </c>
      <c r="F145" s="31">
        <f t="shared" si="16"/>
        <v>0</v>
      </c>
    </row>
    <row r="146" spans="1:6" ht="12.75">
      <c r="A146" s="27" t="s">
        <v>228</v>
      </c>
      <c r="B146" s="28" t="s">
        <v>153</v>
      </c>
      <c r="C146" s="29">
        <v>1000</v>
      </c>
      <c r="D146" s="29">
        <v>0</v>
      </c>
      <c r="E146" s="29">
        <v>0</v>
      </c>
      <c r="F146" s="31">
        <f t="shared" si="16"/>
        <v>0</v>
      </c>
    </row>
    <row r="147" spans="1:6" ht="12.75">
      <c r="A147" s="27" t="s">
        <v>154</v>
      </c>
      <c r="B147" s="28" t="s">
        <v>155</v>
      </c>
      <c r="C147" s="29">
        <v>1000</v>
      </c>
      <c r="D147" s="29">
        <v>0</v>
      </c>
      <c r="E147" s="29">
        <v>0</v>
      </c>
      <c r="F147" s="31">
        <f t="shared" si="16"/>
        <v>0</v>
      </c>
    </row>
    <row r="148" spans="1:6" ht="12.75">
      <c r="A148" s="27" t="s">
        <v>157</v>
      </c>
      <c r="B148" s="28" t="s">
        <v>158</v>
      </c>
      <c r="C148" s="29">
        <v>100000</v>
      </c>
      <c r="D148" s="29">
        <v>0</v>
      </c>
      <c r="E148" s="29">
        <v>0</v>
      </c>
      <c r="F148" s="31">
        <f t="shared" si="16"/>
        <v>0</v>
      </c>
    </row>
    <row r="149" spans="1:6" ht="12.75">
      <c r="A149" s="27" t="s">
        <v>159</v>
      </c>
      <c r="B149" s="28" t="s">
        <v>160</v>
      </c>
      <c r="C149" s="29">
        <v>100000</v>
      </c>
      <c r="D149" s="29">
        <v>0</v>
      </c>
      <c r="E149" s="29">
        <v>0</v>
      </c>
      <c r="F149" s="31">
        <f t="shared" si="16"/>
        <v>0</v>
      </c>
    </row>
    <row r="150" spans="1:6" ht="12.75">
      <c r="A150" s="27" t="s">
        <v>161</v>
      </c>
      <c r="B150" s="28" t="s">
        <v>162</v>
      </c>
      <c r="C150" s="29">
        <v>100000</v>
      </c>
      <c r="D150" s="29">
        <v>0</v>
      </c>
      <c r="E150" s="29">
        <v>0</v>
      </c>
      <c r="F150" s="31">
        <f t="shared" si="16"/>
        <v>0</v>
      </c>
    </row>
    <row r="151" spans="1:6" ht="12.75">
      <c r="A151" s="27" t="s">
        <v>167</v>
      </c>
      <c r="B151" s="28" t="s">
        <v>168</v>
      </c>
      <c r="C151" s="29">
        <v>100000</v>
      </c>
      <c r="D151" s="29">
        <v>0</v>
      </c>
      <c r="E151" s="29">
        <f>D151/11*12</f>
        <v>0</v>
      </c>
      <c r="F151" s="31">
        <f t="shared" si="16"/>
        <v>0</v>
      </c>
    </row>
    <row r="152" spans="1:6" ht="12.75">
      <c r="A152" s="27" t="s">
        <v>184</v>
      </c>
      <c r="B152" s="28" t="s">
        <v>185</v>
      </c>
      <c r="C152" s="29">
        <f>C153</f>
        <v>69474000</v>
      </c>
      <c r="D152" s="29">
        <f>D153</f>
        <v>30853180</v>
      </c>
      <c r="E152" s="29">
        <f>E153</f>
        <v>34041311.63636363</v>
      </c>
      <c r="F152" s="31">
        <f t="shared" si="16"/>
        <v>0.489986349373343</v>
      </c>
    </row>
    <row r="153" spans="1:6" ht="12.75">
      <c r="A153" s="27" t="s">
        <v>69</v>
      </c>
      <c r="B153" s="28"/>
      <c r="C153" s="29">
        <f>C154+C169</f>
        <v>69474000</v>
      </c>
      <c r="D153" s="29">
        <f>D154+D169</f>
        <v>30853180</v>
      </c>
      <c r="E153" s="29">
        <f>E154+E169</f>
        <v>34041311.63636363</v>
      </c>
      <c r="F153" s="31">
        <f t="shared" si="16"/>
        <v>0.489986349373343</v>
      </c>
    </row>
    <row r="154" spans="1:6" ht="12.75">
      <c r="A154" s="27" t="s">
        <v>220</v>
      </c>
      <c r="B154" s="28" t="s">
        <v>70</v>
      </c>
      <c r="C154" s="29">
        <f>C155</f>
        <v>33239000</v>
      </c>
      <c r="D154" s="29">
        <f>D155</f>
        <v>30002889</v>
      </c>
      <c r="E154" s="29">
        <f>E155</f>
        <v>33113721.454545453</v>
      </c>
      <c r="F154" s="31">
        <f t="shared" si="16"/>
        <v>0.9962309773021286</v>
      </c>
    </row>
    <row r="155" spans="1:6" ht="12.75">
      <c r="A155" s="27" t="s">
        <v>71</v>
      </c>
      <c r="B155" s="28" t="s">
        <v>72</v>
      </c>
      <c r="C155" s="29">
        <f>C156+C157+C158+C161+C165</f>
        <v>33239000</v>
      </c>
      <c r="D155" s="29">
        <f>D156+D157+D158+D161+D165</f>
        <v>30002889</v>
      </c>
      <c r="E155" s="29">
        <f>E156+E157+E158+E161+E165</f>
        <v>33113721.454545453</v>
      </c>
      <c r="F155" s="31">
        <f t="shared" si="16"/>
        <v>0.9962309773021286</v>
      </c>
    </row>
    <row r="156" spans="1:6" ht="12.75">
      <c r="A156" s="27" t="s">
        <v>73</v>
      </c>
      <c r="B156" s="28" t="s">
        <v>74</v>
      </c>
      <c r="C156" s="29">
        <v>1892000</v>
      </c>
      <c r="D156" s="29">
        <v>1702419</v>
      </c>
      <c r="E156" s="29">
        <f>D156/11*12</f>
        <v>1857184.3636363638</v>
      </c>
      <c r="F156" s="31">
        <f t="shared" si="16"/>
        <v>0.9815985008648858</v>
      </c>
    </row>
    <row r="157" spans="1:6" ht="25.5">
      <c r="A157" s="27" t="s">
        <v>75</v>
      </c>
      <c r="B157" s="28" t="s">
        <v>76</v>
      </c>
      <c r="C157" s="29">
        <v>440000</v>
      </c>
      <c r="D157" s="29">
        <v>320409</v>
      </c>
      <c r="E157" s="29">
        <f>D157/11*12</f>
        <v>349537.0909090909</v>
      </c>
      <c r="F157" s="31">
        <f t="shared" si="16"/>
        <v>0.7944024793388429</v>
      </c>
    </row>
    <row r="158" spans="1:6" ht="12.75">
      <c r="A158" s="27" t="s">
        <v>90</v>
      </c>
      <c r="B158" s="28" t="s">
        <v>91</v>
      </c>
      <c r="C158" s="29">
        <f aca="true" t="shared" si="18" ref="C158:E159">C159</f>
        <v>16495000</v>
      </c>
      <c r="D158" s="29">
        <f t="shared" si="18"/>
        <v>15171000</v>
      </c>
      <c r="E158" s="29">
        <f t="shared" si="18"/>
        <v>16495000</v>
      </c>
      <c r="F158" s="31">
        <f t="shared" si="16"/>
        <v>1</v>
      </c>
    </row>
    <row r="159" spans="1:6" ht="38.25">
      <c r="A159" s="27" t="s">
        <v>221</v>
      </c>
      <c r="B159" s="28" t="s">
        <v>92</v>
      </c>
      <c r="C159" s="29">
        <f t="shared" si="18"/>
        <v>16495000</v>
      </c>
      <c r="D159" s="29">
        <f t="shared" si="18"/>
        <v>15171000</v>
      </c>
      <c r="E159" s="29">
        <f t="shared" si="18"/>
        <v>16495000</v>
      </c>
      <c r="F159" s="31">
        <f t="shared" si="16"/>
        <v>1</v>
      </c>
    </row>
    <row r="160" spans="1:6" ht="12.75">
      <c r="A160" s="27" t="s">
        <v>93</v>
      </c>
      <c r="B160" s="28" t="s">
        <v>94</v>
      </c>
      <c r="C160" s="29">
        <v>16495000</v>
      </c>
      <c r="D160" s="29">
        <v>15171000</v>
      </c>
      <c r="E160" s="29">
        <f>C160</f>
        <v>16495000</v>
      </c>
      <c r="F160" s="31">
        <f t="shared" si="16"/>
        <v>1</v>
      </c>
    </row>
    <row r="161" spans="1:6" ht="25.5">
      <c r="A161" s="27" t="s">
        <v>115</v>
      </c>
      <c r="B161" s="28" t="s">
        <v>116</v>
      </c>
      <c r="C161" s="29">
        <f>C162+C163+C164</f>
        <v>14410000</v>
      </c>
      <c r="D161" s="29">
        <f>D162+D163+D164</f>
        <v>12807061</v>
      </c>
      <c r="E161" s="29">
        <f>E162+E163+E164</f>
        <v>14410000</v>
      </c>
      <c r="F161" s="31">
        <f t="shared" si="16"/>
        <v>1</v>
      </c>
    </row>
    <row r="162" spans="1:6" ht="12.75">
      <c r="A162" s="27" t="s">
        <v>118</v>
      </c>
      <c r="B162" s="28" t="s">
        <v>119</v>
      </c>
      <c r="C162" s="29">
        <v>970000</v>
      </c>
      <c r="D162" s="29">
        <v>801100</v>
      </c>
      <c r="E162" s="29">
        <f>C162</f>
        <v>970000</v>
      </c>
      <c r="F162" s="31">
        <f t="shared" si="16"/>
        <v>1</v>
      </c>
    </row>
    <row r="163" spans="1:6" ht="12.75">
      <c r="A163" s="27" t="s">
        <v>120</v>
      </c>
      <c r="B163" s="28" t="s">
        <v>121</v>
      </c>
      <c r="C163" s="29">
        <v>600000</v>
      </c>
      <c r="D163" s="29">
        <v>520000</v>
      </c>
      <c r="E163" s="29">
        <f>C163</f>
        <v>600000</v>
      </c>
      <c r="F163" s="31">
        <f t="shared" si="16"/>
        <v>1</v>
      </c>
    </row>
    <row r="164" spans="1:6" ht="12.75">
      <c r="A164" s="27" t="s">
        <v>122</v>
      </c>
      <c r="B164" s="28" t="s">
        <v>123</v>
      </c>
      <c r="C164" s="29">
        <v>12840000</v>
      </c>
      <c r="D164" s="29">
        <v>11485961</v>
      </c>
      <c r="E164" s="29">
        <f>C164</f>
        <v>12840000</v>
      </c>
      <c r="F164" s="31">
        <f t="shared" si="16"/>
        <v>1</v>
      </c>
    </row>
    <row r="165" spans="1:6" ht="12.75">
      <c r="A165" s="27" t="s">
        <v>124</v>
      </c>
      <c r="B165" s="28" t="s">
        <v>125</v>
      </c>
      <c r="C165" s="29">
        <v>2000</v>
      </c>
      <c r="D165" s="29">
        <v>2000</v>
      </c>
      <c r="E165" s="29">
        <f>E166</f>
        <v>2000</v>
      </c>
      <c r="F165" s="31">
        <f t="shared" si="16"/>
        <v>1</v>
      </c>
    </row>
    <row r="166" spans="1:6" ht="12.75">
      <c r="A166" s="27" t="s">
        <v>126</v>
      </c>
      <c r="B166" s="28" t="s">
        <v>127</v>
      </c>
      <c r="C166" s="29">
        <v>2000</v>
      </c>
      <c r="D166" s="29">
        <v>2000</v>
      </c>
      <c r="E166" s="29">
        <f>E167</f>
        <v>2000</v>
      </c>
      <c r="F166" s="31">
        <f t="shared" si="16"/>
        <v>1</v>
      </c>
    </row>
    <row r="167" spans="1:6" ht="12.75">
      <c r="A167" s="27" t="s">
        <v>132</v>
      </c>
      <c r="B167" s="28" t="s">
        <v>133</v>
      </c>
      <c r="C167" s="29">
        <v>2000</v>
      </c>
      <c r="D167" s="29">
        <v>2000</v>
      </c>
      <c r="E167" s="29">
        <f>E168</f>
        <v>2000</v>
      </c>
      <c r="F167" s="31">
        <f t="shared" si="16"/>
        <v>1</v>
      </c>
    </row>
    <row r="168" spans="1:6" ht="12.75">
      <c r="A168" s="27" t="s">
        <v>134</v>
      </c>
      <c r="B168" s="28" t="s">
        <v>135</v>
      </c>
      <c r="C168" s="29">
        <v>2000</v>
      </c>
      <c r="D168" s="29">
        <v>2000</v>
      </c>
      <c r="E168" s="29">
        <f>D168</f>
        <v>2000</v>
      </c>
      <c r="F168" s="31">
        <f t="shared" si="16"/>
        <v>1</v>
      </c>
    </row>
    <row r="169" spans="1:6" ht="12.75">
      <c r="A169" s="27" t="s">
        <v>136</v>
      </c>
      <c r="B169" s="28" t="s">
        <v>137</v>
      </c>
      <c r="C169" s="29">
        <f>C170+C173+C176</f>
        <v>36235000</v>
      </c>
      <c r="D169" s="29">
        <f>D170+D173+D176</f>
        <v>850291</v>
      </c>
      <c r="E169" s="29">
        <f>E170+E173+E176</f>
        <v>927590.1818181818</v>
      </c>
      <c r="F169" s="31">
        <f t="shared" si="16"/>
        <v>0.025599287479458582</v>
      </c>
    </row>
    <row r="170" spans="1:6" ht="12.75">
      <c r="A170" s="27" t="s">
        <v>138</v>
      </c>
      <c r="B170" s="28" t="s">
        <v>139</v>
      </c>
      <c r="C170" s="29">
        <f aca="true" t="shared" si="19" ref="C170:E171">C171</f>
        <v>965000</v>
      </c>
      <c r="D170" s="29">
        <f t="shared" si="19"/>
        <v>621000</v>
      </c>
      <c r="E170" s="29">
        <f t="shared" si="19"/>
        <v>677454.5454545454</v>
      </c>
      <c r="F170" s="31">
        <f t="shared" si="16"/>
        <v>0.7020254357041922</v>
      </c>
    </row>
    <row r="171" spans="1:6" ht="12.75">
      <c r="A171" s="27" t="s">
        <v>140</v>
      </c>
      <c r="B171" s="28" t="s">
        <v>141</v>
      </c>
      <c r="C171" s="29">
        <f t="shared" si="19"/>
        <v>965000</v>
      </c>
      <c r="D171" s="29">
        <f t="shared" si="19"/>
        <v>621000</v>
      </c>
      <c r="E171" s="29">
        <f t="shared" si="19"/>
        <v>677454.5454545454</v>
      </c>
      <c r="F171" s="31">
        <f t="shared" si="16"/>
        <v>0.7020254357041922</v>
      </c>
    </row>
    <row r="172" spans="1:6" ht="12.75">
      <c r="A172" s="27" t="s">
        <v>144</v>
      </c>
      <c r="B172" s="28" t="s">
        <v>145</v>
      </c>
      <c r="C172" s="29">
        <v>965000</v>
      </c>
      <c r="D172" s="29">
        <v>621000</v>
      </c>
      <c r="E172" s="29">
        <f>D172/11*12</f>
        <v>677454.5454545454</v>
      </c>
      <c r="F172" s="31">
        <f t="shared" si="16"/>
        <v>0.7020254357041922</v>
      </c>
    </row>
    <row r="173" spans="1:6" ht="25.5">
      <c r="A173" s="27" t="s">
        <v>227</v>
      </c>
      <c r="B173" s="28" t="s">
        <v>152</v>
      </c>
      <c r="C173" s="29">
        <v>34667000</v>
      </c>
      <c r="D173" s="29">
        <f>D174</f>
        <v>884</v>
      </c>
      <c r="E173" s="29">
        <f>E174</f>
        <v>964.3636363636363</v>
      </c>
      <c r="F173" s="31">
        <f t="shared" si="16"/>
        <v>2.7817914338236256E-05</v>
      </c>
    </row>
    <row r="174" spans="1:6" ht="12.75">
      <c r="A174" s="27" t="s">
        <v>228</v>
      </c>
      <c r="B174" s="28" t="s">
        <v>153</v>
      </c>
      <c r="C174" s="29">
        <v>34667000</v>
      </c>
      <c r="D174" s="29">
        <f>D175</f>
        <v>884</v>
      </c>
      <c r="E174" s="29">
        <f>E175</f>
        <v>964.3636363636363</v>
      </c>
      <c r="F174" s="31">
        <f t="shared" si="16"/>
        <v>2.7817914338236256E-05</v>
      </c>
    </row>
    <row r="175" spans="1:6" ht="12.75">
      <c r="A175" s="27" t="s">
        <v>154</v>
      </c>
      <c r="B175" s="28" t="s">
        <v>155</v>
      </c>
      <c r="C175" s="29">
        <v>34667000</v>
      </c>
      <c r="D175" s="29">
        <v>884</v>
      </c>
      <c r="E175" s="29">
        <f>D175/11*12</f>
        <v>964.3636363636363</v>
      </c>
      <c r="F175" s="31">
        <f t="shared" si="16"/>
        <v>2.7817914338236256E-05</v>
      </c>
    </row>
    <row r="176" spans="1:6" ht="12.75">
      <c r="A176" s="27" t="s">
        <v>157</v>
      </c>
      <c r="B176" s="28" t="s">
        <v>158</v>
      </c>
      <c r="C176" s="29">
        <v>603000</v>
      </c>
      <c r="D176" s="29">
        <f aca="true" t="shared" si="20" ref="D176:E178">D177</f>
        <v>228407</v>
      </c>
      <c r="E176" s="29">
        <f t="shared" si="20"/>
        <v>249171.27272727274</v>
      </c>
      <c r="F176" s="31">
        <f t="shared" si="16"/>
        <v>0.4132193577566712</v>
      </c>
    </row>
    <row r="177" spans="1:6" ht="12.75">
      <c r="A177" s="27" t="s">
        <v>159</v>
      </c>
      <c r="B177" s="28" t="s">
        <v>160</v>
      </c>
      <c r="C177" s="29">
        <v>603000</v>
      </c>
      <c r="D177" s="29">
        <f t="shared" si="20"/>
        <v>228407</v>
      </c>
      <c r="E177" s="29">
        <f t="shared" si="20"/>
        <v>249171.27272727274</v>
      </c>
      <c r="F177" s="31">
        <f t="shared" si="16"/>
        <v>0.4132193577566712</v>
      </c>
    </row>
    <row r="178" spans="1:6" ht="12.75">
      <c r="A178" s="27" t="s">
        <v>161</v>
      </c>
      <c r="B178" s="28" t="s">
        <v>162</v>
      </c>
      <c r="C178" s="29">
        <v>603000</v>
      </c>
      <c r="D178" s="29">
        <f t="shared" si="20"/>
        <v>228407</v>
      </c>
      <c r="E178" s="29">
        <f t="shared" si="20"/>
        <v>249171.27272727274</v>
      </c>
      <c r="F178" s="31">
        <f t="shared" si="16"/>
        <v>0.4132193577566712</v>
      </c>
    </row>
    <row r="179" spans="1:6" ht="12.75">
      <c r="A179" s="27" t="s">
        <v>167</v>
      </c>
      <c r="B179" s="28" t="s">
        <v>168</v>
      </c>
      <c r="C179" s="29">
        <v>603000</v>
      </c>
      <c r="D179" s="29">
        <v>228407</v>
      </c>
      <c r="E179" s="29">
        <f>D179/11*12</f>
        <v>249171.27272727274</v>
      </c>
      <c r="F179" s="31">
        <f t="shared" si="16"/>
        <v>0.4132193577566712</v>
      </c>
    </row>
    <row r="180" spans="1:6" ht="25.5">
      <c r="A180" s="27" t="s">
        <v>230</v>
      </c>
      <c r="B180" s="28" t="s">
        <v>186</v>
      </c>
      <c r="C180" s="29">
        <f>C181</f>
        <v>144224000</v>
      </c>
      <c r="D180" s="29">
        <f>D181</f>
        <v>112974754</v>
      </c>
      <c r="E180" s="29">
        <f>E181</f>
        <v>123707913.45454547</v>
      </c>
      <c r="F180" s="31">
        <f t="shared" si="16"/>
        <v>0.8577484569457612</v>
      </c>
    </row>
    <row r="181" spans="1:6" ht="12.75">
      <c r="A181" s="27" t="s">
        <v>69</v>
      </c>
      <c r="B181" s="28"/>
      <c r="C181" s="29">
        <f>C182+C195</f>
        <v>144224000</v>
      </c>
      <c r="D181" s="29">
        <f>D182+D195</f>
        <v>112974754</v>
      </c>
      <c r="E181" s="29">
        <f>E182+E195</f>
        <v>123707913.45454547</v>
      </c>
      <c r="F181" s="31">
        <f t="shared" si="16"/>
        <v>0.8577484569457612</v>
      </c>
    </row>
    <row r="182" spans="1:6" ht="12.75">
      <c r="A182" s="27" t="s">
        <v>220</v>
      </c>
      <c r="B182" s="28" t="s">
        <v>70</v>
      </c>
      <c r="C182" s="29">
        <f>C183</f>
        <v>141914000</v>
      </c>
      <c r="D182" s="29">
        <f>D183</f>
        <v>112643385</v>
      </c>
      <c r="E182" s="29">
        <f>E183</f>
        <v>123328966.45454547</v>
      </c>
      <c r="F182" s="31">
        <f t="shared" si="16"/>
        <v>0.8690401683734196</v>
      </c>
    </row>
    <row r="183" spans="1:6" ht="12.75">
      <c r="A183" s="27" t="s">
        <v>71</v>
      </c>
      <c r="B183" s="28" t="s">
        <v>72</v>
      </c>
      <c r="C183" s="29">
        <f>C184+C185+C186+C189+C193</f>
        <v>141914000</v>
      </c>
      <c r="D183" s="29">
        <f>D184+D185+D186+D189+D193</f>
        <v>112643385</v>
      </c>
      <c r="E183" s="29">
        <f>E184+E185+E186+E189+E193</f>
        <v>123328966.45454547</v>
      </c>
      <c r="F183" s="31">
        <f t="shared" si="16"/>
        <v>0.8690401683734196</v>
      </c>
    </row>
    <row r="184" spans="1:6" ht="12.75">
      <c r="A184" s="27" t="s">
        <v>73</v>
      </c>
      <c r="B184" s="28" t="s">
        <v>74</v>
      </c>
      <c r="C184" s="29">
        <v>38713000</v>
      </c>
      <c r="D184" s="29">
        <f>18224624+8979077+1772336+1922142</f>
        <v>30898179</v>
      </c>
      <c r="E184" s="29">
        <f>D184/11*12</f>
        <v>33707104.36363637</v>
      </c>
      <c r="F184" s="31">
        <f t="shared" si="16"/>
        <v>0.8706921283195921</v>
      </c>
    </row>
    <row r="185" spans="1:6" ht="25.5">
      <c r="A185" s="27" t="s">
        <v>75</v>
      </c>
      <c r="B185" s="28" t="s">
        <v>76</v>
      </c>
      <c r="C185" s="29">
        <v>28813000</v>
      </c>
      <c r="D185" s="29">
        <f>6793747+5783324+648490+1146664</f>
        <v>14372225</v>
      </c>
      <c r="E185" s="29">
        <f>D185/11*12+1</f>
        <v>15678791.90909091</v>
      </c>
      <c r="F185" s="31">
        <f t="shared" si="16"/>
        <v>0.544156870478288</v>
      </c>
    </row>
    <row r="186" spans="1:6" ht="12.75">
      <c r="A186" s="27" t="s">
        <v>90</v>
      </c>
      <c r="B186" s="28" t="s">
        <v>91</v>
      </c>
      <c r="C186" s="29">
        <f aca="true" t="shared" si="21" ref="C186:E187">C187</f>
        <v>1356000</v>
      </c>
      <c r="D186" s="29">
        <f t="shared" si="21"/>
        <v>961000</v>
      </c>
      <c r="E186" s="29">
        <f t="shared" si="21"/>
        <v>1356000</v>
      </c>
      <c r="F186" s="31">
        <f t="shared" si="16"/>
        <v>1</v>
      </c>
    </row>
    <row r="187" spans="1:6" ht="38.25">
      <c r="A187" s="27" t="s">
        <v>221</v>
      </c>
      <c r="B187" s="28" t="s">
        <v>92</v>
      </c>
      <c r="C187" s="29">
        <f t="shared" si="21"/>
        <v>1356000</v>
      </c>
      <c r="D187" s="29">
        <f t="shared" si="21"/>
        <v>961000</v>
      </c>
      <c r="E187" s="29">
        <f t="shared" si="21"/>
        <v>1356000</v>
      </c>
      <c r="F187" s="31">
        <f t="shared" si="16"/>
        <v>1</v>
      </c>
    </row>
    <row r="188" spans="1:6" ht="12.75">
      <c r="A188" s="27" t="s">
        <v>93</v>
      </c>
      <c r="B188" s="28" t="s">
        <v>94</v>
      </c>
      <c r="C188" s="29">
        <v>1356000</v>
      </c>
      <c r="D188" s="29">
        <v>961000</v>
      </c>
      <c r="E188" s="29">
        <f>C188</f>
        <v>1356000</v>
      </c>
      <c r="F188" s="31">
        <f t="shared" si="16"/>
        <v>1</v>
      </c>
    </row>
    <row r="189" spans="1:6" ht="12.75">
      <c r="A189" s="27" t="s">
        <v>107</v>
      </c>
      <c r="B189" s="28" t="s">
        <v>108</v>
      </c>
      <c r="C189" s="29">
        <f>C190</f>
        <v>72632000</v>
      </c>
      <c r="D189" s="29">
        <f>D190</f>
        <v>66171481</v>
      </c>
      <c r="E189" s="29">
        <f>E190</f>
        <v>72187070.18181819</v>
      </c>
      <c r="F189" s="31">
        <f t="shared" si="16"/>
        <v>0.9938741901891479</v>
      </c>
    </row>
    <row r="190" spans="1:6" ht="12.75">
      <c r="A190" s="27" t="s">
        <v>109</v>
      </c>
      <c r="B190" s="28" t="s">
        <v>110</v>
      </c>
      <c r="C190" s="29">
        <f>C191+C192</f>
        <v>72632000</v>
      </c>
      <c r="D190" s="29">
        <f>D191+D192</f>
        <v>66171481</v>
      </c>
      <c r="E190" s="29">
        <f>E191+E192</f>
        <v>72187070.18181819</v>
      </c>
      <c r="F190" s="31">
        <f t="shared" si="16"/>
        <v>0.9938741901891479</v>
      </c>
    </row>
    <row r="191" spans="1:6" ht="12.75">
      <c r="A191" s="27" t="s">
        <v>111</v>
      </c>
      <c r="B191" s="28" t="s">
        <v>112</v>
      </c>
      <c r="C191" s="29">
        <v>70898519</v>
      </c>
      <c r="D191" s="29">
        <f>64832135+23937</f>
        <v>64856072</v>
      </c>
      <c r="E191" s="29">
        <f>D191/11*12</f>
        <v>70752078.54545455</v>
      </c>
      <c r="F191" s="31">
        <f t="shared" si="16"/>
        <v>0.9979345061559685</v>
      </c>
    </row>
    <row r="192" spans="1:6" ht="12.75">
      <c r="A192" s="27" t="s">
        <v>113</v>
      </c>
      <c r="B192" s="28" t="s">
        <v>114</v>
      </c>
      <c r="C192" s="29">
        <v>1733481</v>
      </c>
      <c r="D192" s="29">
        <f>1259836+51801+450+3322</f>
        <v>1315409</v>
      </c>
      <c r="E192" s="29">
        <f>D192/11*12</f>
        <v>1434991.6363636365</v>
      </c>
      <c r="F192" s="31">
        <f t="shared" si="16"/>
        <v>0.8278092672279861</v>
      </c>
    </row>
    <row r="193" spans="1:6" ht="25.5">
      <c r="A193" s="27" t="s">
        <v>115</v>
      </c>
      <c r="B193" s="28" t="s">
        <v>116</v>
      </c>
      <c r="C193" s="29">
        <v>400000</v>
      </c>
      <c r="D193" s="29">
        <f>D194</f>
        <v>240500</v>
      </c>
      <c r="E193" s="29">
        <f>E194</f>
        <v>400000</v>
      </c>
      <c r="F193" s="31">
        <f t="shared" si="16"/>
        <v>1</v>
      </c>
    </row>
    <row r="194" spans="1:6" ht="12.75">
      <c r="A194" s="27" t="s">
        <v>118</v>
      </c>
      <c r="B194" s="28" t="s">
        <v>119</v>
      </c>
      <c r="C194" s="29">
        <v>400000</v>
      </c>
      <c r="D194" s="29">
        <v>240500</v>
      </c>
      <c r="E194" s="29">
        <f>C194</f>
        <v>400000</v>
      </c>
      <c r="F194" s="31">
        <f t="shared" si="16"/>
        <v>1</v>
      </c>
    </row>
    <row r="195" spans="1:6" ht="12.75">
      <c r="A195" s="27" t="s">
        <v>136</v>
      </c>
      <c r="B195" s="28" t="s">
        <v>137</v>
      </c>
      <c r="C195" s="29">
        <v>2310000</v>
      </c>
      <c r="D195" s="29">
        <f>D196+D199</f>
        <v>331369</v>
      </c>
      <c r="E195" s="29">
        <f>E196+E199</f>
        <v>378947</v>
      </c>
      <c r="F195" s="31">
        <f t="shared" si="16"/>
        <v>0.16404632034632036</v>
      </c>
    </row>
    <row r="196" spans="1:6" ht="12.75">
      <c r="A196" s="27" t="s">
        <v>138</v>
      </c>
      <c r="B196" s="28" t="s">
        <v>139</v>
      </c>
      <c r="C196" s="29">
        <v>110000</v>
      </c>
      <c r="D196" s="29">
        <f>D197</f>
        <v>50000</v>
      </c>
      <c r="E196" s="29">
        <f>E197</f>
        <v>72000</v>
      </c>
      <c r="F196" s="31">
        <f t="shared" si="16"/>
        <v>0.6545454545454545</v>
      </c>
    </row>
    <row r="197" spans="1:6" ht="12.75">
      <c r="A197" s="27" t="s">
        <v>140</v>
      </c>
      <c r="B197" s="28" t="s">
        <v>141</v>
      </c>
      <c r="C197" s="29">
        <v>110000</v>
      </c>
      <c r="D197" s="29">
        <f>D198</f>
        <v>50000</v>
      </c>
      <c r="E197" s="29">
        <f>E198</f>
        <v>72000</v>
      </c>
      <c r="F197" s="31">
        <f t="shared" si="16"/>
        <v>0.6545454545454545</v>
      </c>
    </row>
    <row r="198" spans="1:6" ht="12.75">
      <c r="A198" s="27" t="s">
        <v>144</v>
      </c>
      <c r="B198" s="28" t="s">
        <v>145</v>
      </c>
      <c r="C198" s="29">
        <v>110000</v>
      </c>
      <c r="D198" s="29">
        <v>50000</v>
      </c>
      <c r="E198" s="29">
        <v>72000</v>
      </c>
      <c r="F198" s="31">
        <f t="shared" si="16"/>
        <v>0.6545454545454545</v>
      </c>
    </row>
    <row r="199" spans="1:6" ht="12.75">
      <c r="A199" s="27" t="s">
        <v>157</v>
      </c>
      <c r="B199" s="28" t="s">
        <v>158</v>
      </c>
      <c r="C199" s="29">
        <v>2200000</v>
      </c>
      <c r="D199" s="29">
        <f>D200</f>
        <v>281369</v>
      </c>
      <c r="E199" s="29">
        <f>E200</f>
        <v>306947</v>
      </c>
      <c r="F199" s="31">
        <f t="shared" si="16"/>
        <v>0.13952136363636364</v>
      </c>
    </row>
    <row r="200" spans="1:6" ht="12.75">
      <c r="A200" s="27" t="s">
        <v>159</v>
      </c>
      <c r="B200" s="28" t="s">
        <v>160</v>
      </c>
      <c r="C200" s="29">
        <v>2200000</v>
      </c>
      <c r="D200" s="29">
        <f>D201</f>
        <v>281369</v>
      </c>
      <c r="E200" s="29">
        <f>E201</f>
        <v>306947</v>
      </c>
      <c r="F200" s="31">
        <f t="shared" si="16"/>
        <v>0.13952136363636364</v>
      </c>
    </row>
    <row r="201" spans="1:6" ht="12.75">
      <c r="A201" s="27" t="s">
        <v>161</v>
      </c>
      <c r="B201" s="28" t="s">
        <v>162</v>
      </c>
      <c r="C201" s="29">
        <v>2200000</v>
      </c>
      <c r="D201" s="29">
        <f>D202+D203+D204+D205</f>
        <v>281369</v>
      </c>
      <c r="E201" s="29">
        <f>E202+E203+E204+E205</f>
        <v>306947</v>
      </c>
      <c r="F201" s="31">
        <f t="shared" si="16"/>
        <v>0.13952136363636364</v>
      </c>
    </row>
    <row r="202" spans="1:6" ht="12.75">
      <c r="A202" s="27" t="s">
        <v>163</v>
      </c>
      <c r="B202" s="28" t="s">
        <v>164</v>
      </c>
      <c r="C202" s="29">
        <v>1993000</v>
      </c>
      <c r="D202" s="29">
        <v>254089</v>
      </c>
      <c r="E202" s="29">
        <f>D202/11*12-1</f>
        <v>277187</v>
      </c>
      <c r="F202" s="31">
        <f t="shared" si="16"/>
        <v>0.13908028098344205</v>
      </c>
    </row>
    <row r="203" spans="1:6" ht="12.75">
      <c r="A203" s="27" t="s">
        <v>165</v>
      </c>
      <c r="B203" s="28" t="s">
        <v>166</v>
      </c>
      <c r="C203" s="29">
        <v>57000</v>
      </c>
      <c r="D203" s="29">
        <v>26440</v>
      </c>
      <c r="E203" s="29">
        <f>D203/11*12</f>
        <v>28843.63636363636</v>
      </c>
      <c r="F203" s="31">
        <f aca="true" t="shared" si="22" ref="F203:F266">E203/C203</f>
        <v>0.5060287081339713</v>
      </c>
    </row>
    <row r="204" spans="1:6" ht="12.75">
      <c r="A204" s="27" t="s">
        <v>211</v>
      </c>
      <c r="B204" s="28" t="s">
        <v>212</v>
      </c>
      <c r="C204" s="29">
        <v>135000</v>
      </c>
      <c r="D204" s="29">
        <v>0</v>
      </c>
      <c r="E204" s="29">
        <f>D204/11*12</f>
        <v>0</v>
      </c>
      <c r="F204" s="31">
        <f t="shared" si="22"/>
        <v>0</v>
      </c>
    </row>
    <row r="205" spans="1:6" ht="12.75">
      <c r="A205" s="27" t="s">
        <v>167</v>
      </c>
      <c r="B205" s="28" t="s">
        <v>168</v>
      </c>
      <c r="C205" s="29">
        <v>15000</v>
      </c>
      <c r="D205" s="29">
        <v>840</v>
      </c>
      <c r="E205" s="29">
        <f>D205/11*12</f>
        <v>916.3636363636363</v>
      </c>
      <c r="F205" s="31">
        <f t="shared" si="22"/>
        <v>0.061090909090909085</v>
      </c>
    </row>
    <row r="206" spans="1:6" ht="25.5">
      <c r="A206" s="27" t="s">
        <v>187</v>
      </c>
      <c r="B206" s="28" t="s">
        <v>188</v>
      </c>
      <c r="C206" s="29">
        <f>C207+C213</f>
        <v>6913000</v>
      </c>
      <c r="D206" s="29">
        <f>D207+D213</f>
        <v>2370556</v>
      </c>
      <c r="E206" s="29">
        <f>E207+E213</f>
        <v>2441061.0909090913</v>
      </c>
      <c r="F206" s="31">
        <f t="shared" si="22"/>
        <v>0.3531116868087793</v>
      </c>
    </row>
    <row r="207" spans="1:6" ht="12.75">
      <c r="A207" s="27" t="s">
        <v>189</v>
      </c>
      <c r="B207" s="28" t="s">
        <v>190</v>
      </c>
      <c r="C207" s="29">
        <f>C208</f>
        <v>440000</v>
      </c>
      <c r="D207" s="29">
        <f aca="true" t="shared" si="23" ref="D207:E209">D208</f>
        <v>0</v>
      </c>
      <c r="E207" s="29">
        <f t="shared" si="23"/>
        <v>0</v>
      </c>
      <c r="F207" s="31">
        <f t="shared" si="22"/>
        <v>0</v>
      </c>
    </row>
    <row r="208" spans="1:6" ht="12.75">
      <c r="A208" s="27" t="s">
        <v>69</v>
      </c>
      <c r="B208" s="28"/>
      <c r="C208" s="29">
        <f>C209</f>
        <v>440000</v>
      </c>
      <c r="D208" s="29">
        <f t="shared" si="23"/>
        <v>0</v>
      </c>
      <c r="E208" s="29">
        <f t="shared" si="23"/>
        <v>0</v>
      </c>
      <c r="F208" s="31">
        <f t="shared" si="22"/>
        <v>0</v>
      </c>
    </row>
    <row r="209" spans="1:6" ht="12.75">
      <c r="A209" s="27" t="s">
        <v>136</v>
      </c>
      <c r="B209" s="28" t="s">
        <v>137</v>
      </c>
      <c r="C209" s="29">
        <f>C210</f>
        <v>440000</v>
      </c>
      <c r="D209" s="29">
        <f t="shared" si="23"/>
        <v>0</v>
      </c>
      <c r="E209" s="29">
        <f t="shared" si="23"/>
        <v>0</v>
      </c>
      <c r="F209" s="31">
        <f t="shared" si="22"/>
        <v>0</v>
      </c>
    </row>
    <row r="210" spans="1:6" ht="12.75">
      <c r="A210" s="27" t="s">
        <v>146</v>
      </c>
      <c r="B210" s="28" t="s">
        <v>147</v>
      </c>
      <c r="C210" s="29">
        <v>440000</v>
      </c>
      <c r="D210" s="29">
        <v>0</v>
      </c>
      <c r="E210" s="29">
        <v>0</v>
      </c>
      <c r="F210" s="31">
        <f t="shared" si="22"/>
        <v>0</v>
      </c>
    </row>
    <row r="211" spans="1:6" ht="25.5">
      <c r="A211" s="27" t="s">
        <v>225</v>
      </c>
      <c r="B211" s="28" t="s">
        <v>148</v>
      </c>
      <c r="C211" s="29">
        <v>440000</v>
      </c>
      <c r="D211" s="29">
        <v>0</v>
      </c>
      <c r="E211" s="29">
        <v>0</v>
      </c>
      <c r="F211" s="31">
        <f t="shared" si="22"/>
        <v>0</v>
      </c>
    </row>
    <row r="212" spans="1:6" ht="12.75">
      <c r="A212" s="27" t="s">
        <v>149</v>
      </c>
      <c r="B212" s="28" t="s">
        <v>150</v>
      </c>
      <c r="C212" s="29">
        <v>440000</v>
      </c>
      <c r="D212" s="29">
        <v>0</v>
      </c>
      <c r="E212" s="29">
        <f>D212/11*12</f>
        <v>0</v>
      </c>
      <c r="F212" s="31">
        <f t="shared" si="22"/>
        <v>0</v>
      </c>
    </row>
    <row r="213" spans="1:6" ht="12.75">
      <c r="A213" s="27" t="s">
        <v>231</v>
      </c>
      <c r="B213" s="28" t="s">
        <v>191</v>
      </c>
      <c r="C213" s="29">
        <f>C214</f>
        <v>6473000</v>
      </c>
      <c r="D213" s="29">
        <f>D214</f>
        <v>2370556</v>
      </c>
      <c r="E213" s="29">
        <f>E214</f>
        <v>2441061.0909090913</v>
      </c>
      <c r="F213" s="31">
        <f t="shared" si="22"/>
        <v>0.3771143350701516</v>
      </c>
    </row>
    <row r="214" spans="1:6" ht="12.75">
      <c r="A214" s="27" t="s">
        <v>69</v>
      </c>
      <c r="B214" s="28"/>
      <c r="C214" s="29">
        <f>C215+C222</f>
        <v>6473000</v>
      </c>
      <c r="D214" s="29">
        <f>D215+D222</f>
        <v>2370556</v>
      </c>
      <c r="E214" s="29">
        <f>E215+E222</f>
        <v>2441061.0909090913</v>
      </c>
      <c r="F214" s="31">
        <f t="shared" si="22"/>
        <v>0.3771143350701516</v>
      </c>
    </row>
    <row r="215" spans="1:6" ht="12.75">
      <c r="A215" s="27" t="s">
        <v>220</v>
      </c>
      <c r="B215" s="28" t="s">
        <v>70</v>
      </c>
      <c r="C215" s="29">
        <f>C216</f>
        <v>3296000</v>
      </c>
      <c r="D215" s="29">
        <f>D216</f>
        <v>2298888</v>
      </c>
      <c r="E215" s="29">
        <f>E216</f>
        <v>2362877.8181818184</v>
      </c>
      <c r="F215" s="31">
        <f t="shared" si="22"/>
        <v>0.7168925419240954</v>
      </c>
    </row>
    <row r="216" spans="1:6" ht="12.75">
      <c r="A216" s="27" t="s">
        <v>71</v>
      </c>
      <c r="B216" s="28" t="s">
        <v>72</v>
      </c>
      <c r="C216" s="29">
        <f>C217+C218</f>
        <v>3296000</v>
      </c>
      <c r="D216" s="29">
        <f>D217+D218</f>
        <v>2298888</v>
      </c>
      <c r="E216" s="29">
        <f>E217+E218</f>
        <v>2362877.8181818184</v>
      </c>
      <c r="F216" s="31">
        <f t="shared" si="22"/>
        <v>0.7168925419240954</v>
      </c>
    </row>
    <row r="217" spans="1:6" ht="25.5">
      <c r="A217" s="27" t="s">
        <v>75</v>
      </c>
      <c r="B217" s="28" t="s">
        <v>76</v>
      </c>
      <c r="C217" s="29">
        <v>1701000</v>
      </c>
      <c r="D217" s="29">
        <v>703888</v>
      </c>
      <c r="E217" s="29">
        <f>D217/11*12</f>
        <v>767877.8181818182</v>
      </c>
      <c r="F217" s="31">
        <f t="shared" si="22"/>
        <v>0.4514272887606221</v>
      </c>
    </row>
    <row r="218" spans="1:6" ht="12.75">
      <c r="A218" s="27" t="s">
        <v>124</v>
      </c>
      <c r="B218" s="28" t="s">
        <v>125</v>
      </c>
      <c r="C218" s="29">
        <v>1595000</v>
      </c>
      <c r="D218" s="29">
        <f aca="true" t="shared" si="24" ref="D218:E220">D219</f>
        <v>1595000</v>
      </c>
      <c r="E218" s="29">
        <f t="shared" si="24"/>
        <v>1595000</v>
      </c>
      <c r="F218" s="31">
        <f t="shared" si="22"/>
        <v>1</v>
      </c>
    </row>
    <row r="219" spans="1:6" ht="12.75">
      <c r="A219" s="27" t="s">
        <v>126</v>
      </c>
      <c r="B219" s="28" t="s">
        <v>127</v>
      </c>
      <c r="C219" s="29">
        <v>1595000</v>
      </c>
      <c r="D219" s="29">
        <f t="shared" si="24"/>
        <v>1595000</v>
      </c>
      <c r="E219" s="29">
        <f t="shared" si="24"/>
        <v>1595000</v>
      </c>
      <c r="F219" s="31">
        <f t="shared" si="22"/>
        <v>1</v>
      </c>
    </row>
    <row r="220" spans="1:6" ht="12.75">
      <c r="A220" s="27" t="s">
        <v>132</v>
      </c>
      <c r="B220" s="28" t="s">
        <v>133</v>
      </c>
      <c r="C220" s="29">
        <v>1595000</v>
      </c>
      <c r="D220" s="29">
        <f t="shared" si="24"/>
        <v>1595000</v>
      </c>
      <c r="E220" s="29">
        <f t="shared" si="24"/>
        <v>1595000</v>
      </c>
      <c r="F220" s="31">
        <f t="shared" si="22"/>
        <v>1</v>
      </c>
    </row>
    <row r="221" spans="1:6" ht="12.75">
      <c r="A221" s="27" t="s">
        <v>134</v>
      </c>
      <c r="B221" s="28" t="s">
        <v>135</v>
      </c>
      <c r="C221" s="29">
        <v>1595000</v>
      </c>
      <c r="D221" s="29">
        <v>1595000</v>
      </c>
      <c r="E221" s="29">
        <f>C221</f>
        <v>1595000</v>
      </c>
      <c r="F221" s="31">
        <f t="shared" si="22"/>
        <v>1</v>
      </c>
    </row>
    <row r="222" spans="1:6" ht="12.75">
      <c r="A222" s="27" t="s">
        <v>136</v>
      </c>
      <c r="B222" s="28" t="s">
        <v>137</v>
      </c>
      <c r="C222" s="29">
        <v>3177000</v>
      </c>
      <c r="D222" s="29">
        <f>D223+D226</f>
        <v>71668</v>
      </c>
      <c r="E222" s="29">
        <f>E223+E226</f>
        <v>78183.27272727272</v>
      </c>
      <c r="F222" s="31">
        <f t="shared" si="22"/>
        <v>0.024609151000085844</v>
      </c>
    </row>
    <row r="223" spans="1:6" ht="25.5">
      <c r="A223" s="27" t="s">
        <v>227</v>
      </c>
      <c r="B223" s="28" t="s">
        <v>152</v>
      </c>
      <c r="C223" s="29">
        <v>1337000</v>
      </c>
      <c r="D223" s="29">
        <v>0</v>
      </c>
      <c r="E223" s="29">
        <f>D223/11*12</f>
        <v>0</v>
      </c>
      <c r="F223" s="31">
        <f t="shared" si="22"/>
        <v>0</v>
      </c>
    </row>
    <row r="224" spans="1:6" ht="12.75">
      <c r="A224" s="27" t="s">
        <v>228</v>
      </c>
      <c r="B224" s="28" t="s">
        <v>153</v>
      </c>
      <c r="C224" s="29">
        <v>1337000</v>
      </c>
      <c r="D224" s="29">
        <v>0</v>
      </c>
      <c r="E224" s="29">
        <f>D224/11*12</f>
        <v>0</v>
      </c>
      <c r="F224" s="31">
        <f t="shared" si="22"/>
        <v>0</v>
      </c>
    </row>
    <row r="225" spans="1:6" ht="12.75">
      <c r="A225" s="27" t="s">
        <v>154</v>
      </c>
      <c r="B225" s="28" t="s">
        <v>155</v>
      </c>
      <c r="C225" s="29">
        <v>1337000</v>
      </c>
      <c r="D225" s="29">
        <v>0</v>
      </c>
      <c r="E225" s="29">
        <f>D225/11*12</f>
        <v>0</v>
      </c>
      <c r="F225" s="31">
        <f t="shared" si="22"/>
        <v>0</v>
      </c>
    </row>
    <row r="226" spans="1:6" ht="12.75">
      <c r="A226" s="27" t="s">
        <v>157</v>
      </c>
      <c r="B226" s="28" t="s">
        <v>158</v>
      </c>
      <c r="C226" s="29">
        <v>1840000</v>
      </c>
      <c r="D226" s="29">
        <f aca="true" t="shared" si="25" ref="D226:E228">D227</f>
        <v>71668</v>
      </c>
      <c r="E226" s="29">
        <f t="shared" si="25"/>
        <v>78183.27272727272</v>
      </c>
      <c r="F226" s="31">
        <f t="shared" si="22"/>
        <v>0.042490909090909086</v>
      </c>
    </row>
    <row r="227" spans="1:6" ht="12.75">
      <c r="A227" s="27" t="s">
        <v>159</v>
      </c>
      <c r="B227" s="28" t="s">
        <v>160</v>
      </c>
      <c r="C227" s="29">
        <v>1840000</v>
      </c>
      <c r="D227" s="29">
        <f t="shared" si="25"/>
        <v>71668</v>
      </c>
      <c r="E227" s="29">
        <f t="shared" si="25"/>
        <v>78183.27272727272</v>
      </c>
      <c r="F227" s="31">
        <f t="shared" si="22"/>
        <v>0.042490909090909086</v>
      </c>
    </row>
    <row r="228" spans="1:6" ht="12.75">
      <c r="A228" s="27" t="s">
        <v>161</v>
      </c>
      <c r="B228" s="28" t="s">
        <v>162</v>
      </c>
      <c r="C228" s="29">
        <v>1840000</v>
      </c>
      <c r="D228" s="29">
        <f t="shared" si="25"/>
        <v>71668</v>
      </c>
      <c r="E228" s="29">
        <f t="shared" si="25"/>
        <v>78183.27272727272</v>
      </c>
      <c r="F228" s="31">
        <f t="shared" si="22"/>
        <v>0.042490909090909086</v>
      </c>
    </row>
    <row r="229" spans="1:6" ht="12.75">
      <c r="A229" s="27" t="s">
        <v>167</v>
      </c>
      <c r="B229" s="28" t="s">
        <v>168</v>
      </c>
      <c r="C229" s="29">
        <v>1840000</v>
      </c>
      <c r="D229" s="29">
        <v>71668</v>
      </c>
      <c r="E229" s="29">
        <f>D229/11*12</f>
        <v>78183.27272727272</v>
      </c>
      <c r="F229" s="31">
        <f t="shared" si="22"/>
        <v>0.042490909090909086</v>
      </c>
    </row>
    <row r="230" spans="1:6" ht="12.75">
      <c r="A230" s="27" t="s">
        <v>192</v>
      </c>
      <c r="B230" s="28" t="s">
        <v>193</v>
      </c>
      <c r="C230" s="29">
        <f>C231+C238+C267</f>
        <v>116499000</v>
      </c>
      <c r="D230" s="29">
        <f>D231+D238+D267</f>
        <v>36108019</v>
      </c>
      <c r="E230" s="29">
        <f>E231+E238+E267</f>
        <v>39627202.54545454</v>
      </c>
      <c r="F230" s="31">
        <f t="shared" si="22"/>
        <v>0.3401505810818508</v>
      </c>
    </row>
    <row r="231" spans="1:6" ht="12.75">
      <c r="A231" s="27" t="s">
        <v>232</v>
      </c>
      <c r="B231" s="28" t="s">
        <v>233</v>
      </c>
      <c r="C231" s="29">
        <f aca="true" t="shared" si="26" ref="C231:E236">C232</f>
        <v>850000</v>
      </c>
      <c r="D231" s="29">
        <f t="shared" si="26"/>
        <v>767000</v>
      </c>
      <c r="E231" s="29">
        <f t="shared" si="26"/>
        <v>850000</v>
      </c>
      <c r="F231" s="31">
        <f t="shared" si="22"/>
        <v>1</v>
      </c>
    </row>
    <row r="232" spans="1:6" ht="12.75">
      <c r="A232" s="27" t="s">
        <v>69</v>
      </c>
      <c r="B232" s="28"/>
      <c r="C232" s="29">
        <f t="shared" si="26"/>
        <v>850000</v>
      </c>
      <c r="D232" s="29">
        <f t="shared" si="26"/>
        <v>767000</v>
      </c>
      <c r="E232" s="29">
        <f t="shared" si="26"/>
        <v>850000</v>
      </c>
      <c r="F232" s="31">
        <f t="shared" si="22"/>
        <v>1</v>
      </c>
    </row>
    <row r="233" spans="1:6" ht="12.75">
      <c r="A233" s="27" t="s">
        <v>220</v>
      </c>
      <c r="B233" s="28" t="s">
        <v>70</v>
      </c>
      <c r="C233" s="29">
        <f t="shared" si="26"/>
        <v>850000</v>
      </c>
      <c r="D233" s="29">
        <f t="shared" si="26"/>
        <v>767000</v>
      </c>
      <c r="E233" s="29">
        <f t="shared" si="26"/>
        <v>850000</v>
      </c>
      <c r="F233" s="31">
        <f t="shared" si="22"/>
        <v>1</v>
      </c>
    </row>
    <row r="234" spans="1:6" ht="12.75">
      <c r="A234" s="27" t="s">
        <v>71</v>
      </c>
      <c r="B234" s="28" t="s">
        <v>72</v>
      </c>
      <c r="C234" s="29">
        <f t="shared" si="26"/>
        <v>850000</v>
      </c>
      <c r="D234" s="29">
        <f t="shared" si="26"/>
        <v>767000</v>
      </c>
      <c r="E234" s="29">
        <f t="shared" si="26"/>
        <v>850000</v>
      </c>
      <c r="F234" s="31">
        <f t="shared" si="22"/>
        <v>1</v>
      </c>
    </row>
    <row r="235" spans="1:6" ht="12.75">
      <c r="A235" s="27" t="s">
        <v>90</v>
      </c>
      <c r="B235" s="28" t="s">
        <v>91</v>
      </c>
      <c r="C235" s="29">
        <f t="shared" si="26"/>
        <v>850000</v>
      </c>
      <c r="D235" s="29">
        <f t="shared" si="26"/>
        <v>767000</v>
      </c>
      <c r="E235" s="29">
        <f t="shared" si="26"/>
        <v>850000</v>
      </c>
      <c r="F235" s="31">
        <f t="shared" si="22"/>
        <v>1</v>
      </c>
    </row>
    <row r="236" spans="1:6" ht="38.25">
      <c r="A236" s="27" t="s">
        <v>221</v>
      </c>
      <c r="B236" s="28" t="s">
        <v>92</v>
      </c>
      <c r="C236" s="29">
        <f t="shared" si="26"/>
        <v>850000</v>
      </c>
      <c r="D236" s="29">
        <f t="shared" si="26"/>
        <v>767000</v>
      </c>
      <c r="E236" s="29">
        <f t="shared" si="26"/>
        <v>850000</v>
      </c>
      <c r="F236" s="31">
        <f t="shared" si="22"/>
        <v>1</v>
      </c>
    </row>
    <row r="237" spans="1:6" ht="12.75">
      <c r="A237" s="27" t="s">
        <v>99</v>
      </c>
      <c r="B237" s="28" t="s">
        <v>100</v>
      </c>
      <c r="C237" s="29">
        <v>850000</v>
      </c>
      <c r="D237" s="29">
        <v>767000</v>
      </c>
      <c r="E237" s="29">
        <f>C237</f>
        <v>850000</v>
      </c>
      <c r="F237" s="31">
        <f t="shared" si="22"/>
        <v>1</v>
      </c>
    </row>
    <row r="238" spans="1:6" ht="12.75">
      <c r="A238" s="27" t="s">
        <v>194</v>
      </c>
      <c r="B238" s="28" t="s">
        <v>195</v>
      </c>
      <c r="C238" s="29">
        <f>C239</f>
        <v>111389000</v>
      </c>
      <c r="D238" s="29">
        <f>D239</f>
        <v>32787639</v>
      </c>
      <c r="E238" s="29">
        <f>E239</f>
        <v>35991697.090909086</v>
      </c>
      <c r="F238" s="31">
        <f t="shared" si="22"/>
        <v>0.3231171578065077</v>
      </c>
    </row>
    <row r="239" spans="1:6" s="26" customFormat="1" ht="12.75">
      <c r="A239" s="17" t="s">
        <v>69</v>
      </c>
      <c r="B239" s="14"/>
      <c r="C239" s="13">
        <f>C240+C252</f>
        <v>111389000</v>
      </c>
      <c r="D239" s="13">
        <f>D240+D252</f>
        <v>32787639</v>
      </c>
      <c r="E239" s="13">
        <f>E240+E252</f>
        <v>35991697.090909086</v>
      </c>
      <c r="F239" s="31">
        <f t="shared" si="22"/>
        <v>0.3231171578065077</v>
      </c>
    </row>
    <row r="240" spans="1:6" s="26" customFormat="1" ht="12.75">
      <c r="A240" s="17" t="s">
        <v>220</v>
      </c>
      <c r="B240" s="14" t="s">
        <v>70</v>
      </c>
      <c r="C240" s="13">
        <f>C241</f>
        <v>51896000</v>
      </c>
      <c r="D240" s="13">
        <f>D241</f>
        <v>21768823</v>
      </c>
      <c r="E240" s="13">
        <f>E241</f>
        <v>23971170.545454543</v>
      </c>
      <c r="F240" s="31">
        <f t="shared" si="22"/>
        <v>0.46190786468040973</v>
      </c>
    </row>
    <row r="241" spans="1:6" s="26" customFormat="1" ht="12.75">
      <c r="A241" s="17" t="s">
        <v>71</v>
      </c>
      <c r="B241" s="14" t="s">
        <v>72</v>
      </c>
      <c r="C241" s="13">
        <f>C242+C243+C246</f>
        <v>51896000</v>
      </c>
      <c r="D241" s="13">
        <f>D242+D243+D246</f>
        <v>21768823</v>
      </c>
      <c r="E241" s="13">
        <f>E242+E243+E246</f>
        <v>23971170.545454543</v>
      </c>
      <c r="F241" s="31">
        <f t="shared" si="22"/>
        <v>0.46190786468040973</v>
      </c>
    </row>
    <row r="242" spans="1:6" ht="25.5">
      <c r="A242" s="27" t="s">
        <v>75</v>
      </c>
      <c r="B242" s="28" t="s">
        <v>76</v>
      </c>
      <c r="C242" s="29">
        <v>44039000</v>
      </c>
      <c r="D242" s="29">
        <v>15855823</v>
      </c>
      <c r="E242" s="29">
        <f>D242/11*12</f>
        <v>17297261.454545453</v>
      </c>
      <c r="F242" s="31">
        <f t="shared" si="22"/>
        <v>0.3927714401904097</v>
      </c>
    </row>
    <row r="243" spans="1:6" ht="12.75">
      <c r="A243" s="27" t="s">
        <v>101</v>
      </c>
      <c r="B243" s="28" t="s">
        <v>102</v>
      </c>
      <c r="C243" s="29">
        <f aca="true" t="shared" si="27" ref="C243:E244">C244</f>
        <v>4194000</v>
      </c>
      <c r="D243" s="29">
        <f t="shared" si="27"/>
        <v>2760000</v>
      </c>
      <c r="E243" s="29">
        <f t="shared" si="27"/>
        <v>3010909.090909091</v>
      </c>
      <c r="F243" s="31">
        <f t="shared" si="22"/>
        <v>0.7179087007413187</v>
      </c>
    </row>
    <row r="244" spans="1:6" ht="12.75">
      <c r="A244" s="27" t="s">
        <v>224</v>
      </c>
      <c r="B244" s="28" t="s">
        <v>103</v>
      </c>
      <c r="C244" s="29">
        <f t="shared" si="27"/>
        <v>4194000</v>
      </c>
      <c r="D244" s="29">
        <f t="shared" si="27"/>
        <v>2760000</v>
      </c>
      <c r="E244" s="29">
        <f t="shared" si="27"/>
        <v>3010909.090909091</v>
      </c>
      <c r="F244" s="31">
        <f t="shared" si="22"/>
        <v>0.7179087007413187</v>
      </c>
    </row>
    <row r="245" spans="1:6" ht="12.75">
      <c r="A245" s="27" t="s">
        <v>104</v>
      </c>
      <c r="B245" s="28" t="s">
        <v>105</v>
      </c>
      <c r="C245" s="29">
        <v>4194000</v>
      </c>
      <c r="D245" s="29">
        <v>2760000</v>
      </c>
      <c r="E245" s="29">
        <f>D245/11*12</f>
        <v>3010909.090909091</v>
      </c>
      <c r="F245" s="31">
        <f t="shared" si="22"/>
        <v>0.7179087007413187</v>
      </c>
    </row>
    <row r="246" spans="1:6" ht="12.75">
      <c r="A246" s="27" t="s">
        <v>124</v>
      </c>
      <c r="B246" s="28" t="s">
        <v>125</v>
      </c>
      <c r="C246" s="29">
        <f>C247</f>
        <v>3663000</v>
      </c>
      <c r="D246" s="29">
        <f>D247</f>
        <v>3153000</v>
      </c>
      <c r="E246" s="29">
        <f>E247</f>
        <v>3663000</v>
      </c>
      <c r="F246" s="31">
        <f t="shared" si="22"/>
        <v>1</v>
      </c>
    </row>
    <row r="247" spans="1:6" ht="12.75">
      <c r="A247" s="27" t="s">
        <v>126</v>
      </c>
      <c r="B247" s="28" t="s">
        <v>127</v>
      </c>
      <c r="C247" s="29">
        <f>C248+C250</f>
        <v>3663000</v>
      </c>
      <c r="D247" s="29">
        <f>D248+D250</f>
        <v>3153000</v>
      </c>
      <c r="E247" s="29">
        <f>E248+E250</f>
        <v>3663000</v>
      </c>
      <c r="F247" s="31">
        <f t="shared" si="22"/>
        <v>1</v>
      </c>
    </row>
    <row r="248" spans="1:6" ht="12.75">
      <c r="A248" s="27" t="s">
        <v>128</v>
      </c>
      <c r="B248" s="28" t="s">
        <v>129</v>
      </c>
      <c r="C248" s="29">
        <f>C249</f>
        <v>1005000</v>
      </c>
      <c r="D248" s="29">
        <f>D249</f>
        <v>495000</v>
      </c>
      <c r="E248" s="29">
        <f>E249</f>
        <v>1005000</v>
      </c>
      <c r="F248" s="31">
        <f t="shared" si="22"/>
        <v>1</v>
      </c>
    </row>
    <row r="249" spans="1:6" ht="12.75">
      <c r="A249" s="27" t="s">
        <v>130</v>
      </c>
      <c r="B249" s="28" t="s">
        <v>131</v>
      </c>
      <c r="C249" s="29">
        <v>1005000</v>
      </c>
      <c r="D249" s="29">
        <v>495000</v>
      </c>
      <c r="E249" s="29">
        <f>C249</f>
        <v>1005000</v>
      </c>
      <c r="F249" s="31">
        <f t="shared" si="22"/>
        <v>1</v>
      </c>
    </row>
    <row r="250" spans="1:6" ht="12.75">
      <c r="A250" s="27" t="s">
        <v>132</v>
      </c>
      <c r="B250" s="28" t="s">
        <v>133</v>
      </c>
      <c r="C250" s="29">
        <v>2658000</v>
      </c>
      <c r="D250" s="29">
        <f>D251</f>
        <v>2658000</v>
      </c>
      <c r="E250" s="29">
        <f>E251</f>
        <v>2658000</v>
      </c>
      <c r="F250" s="31">
        <f t="shared" si="22"/>
        <v>1</v>
      </c>
    </row>
    <row r="251" spans="1:6" ht="12.75">
      <c r="A251" s="27" t="s">
        <v>134</v>
      </c>
      <c r="B251" s="28" t="s">
        <v>135</v>
      </c>
      <c r="C251" s="29">
        <v>2658000</v>
      </c>
      <c r="D251" s="29">
        <v>2658000</v>
      </c>
      <c r="E251" s="29">
        <f>C251</f>
        <v>2658000</v>
      </c>
      <c r="F251" s="31">
        <f t="shared" si="22"/>
        <v>1</v>
      </c>
    </row>
    <row r="252" spans="1:6" ht="12.75">
      <c r="A252" s="27" t="s">
        <v>136</v>
      </c>
      <c r="B252" s="28" t="s">
        <v>137</v>
      </c>
      <c r="C252" s="29">
        <f>C253+C256+C262+C259</f>
        <v>59493000</v>
      </c>
      <c r="D252" s="29">
        <f>D253+D256+D262+D259</f>
        <v>11018816</v>
      </c>
      <c r="E252" s="29">
        <f>E253+E256+E262+E259</f>
        <v>12020526.545454545</v>
      </c>
      <c r="F252" s="31">
        <f t="shared" si="22"/>
        <v>0.20204942674692056</v>
      </c>
    </row>
    <row r="253" spans="1:6" ht="12.75">
      <c r="A253" s="27" t="s">
        <v>239</v>
      </c>
      <c r="B253" s="28" t="s">
        <v>139</v>
      </c>
      <c r="C253" s="29">
        <v>1760000</v>
      </c>
      <c r="D253" s="29">
        <f>D254</f>
        <v>0</v>
      </c>
      <c r="E253" s="29">
        <f>E255</f>
        <v>0</v>
      </c>
      <c r="F253" s="31">
        <f t="shared" si="22"/>
        <v>0</v>
      </c>
    </row>
    <row r="254" spans="1:6" ht="12.75">
      <c r="A254" s="27" t="s">
        <v>140</v>
      </c>
      <c r="B254" s="28" t="s">
        <v>141</v>
      </c>
      <c r="C254" s="29">
        <v>1760000</v>
      </c>
      <c r="D254" s="29">
        <f>D255</f>
        <v>0</v>
      </c>
      <c r="E254" s="29"/>
      <c r="F254" s="31">
        <f t="shared" si="22"/>
        <v>0</v>
      </c>
    </row>
    <row r="255" spans="1:6" ht="12.75">
      <c r="A255" s="27" t="s">
        <v>238</v>
      </c>
      <c r="B255" s="28">
        <v>510245</v>
      </c>
      <c r="C255" s="29">
        <v>1760000</v>
      </c>
      <c r="D255" s="29">
        <v>0</v>
      </c>
      <c r="E255" s="29">
        <f>D255/11*12</f>
        <v>0</v>
      </c>
      <c r="F255" s="31">
        <f t="shared" si="22"/>
        <v>0</v>
      </c>
    </row>
    <row r="256" spans="1:6" ht="12.75">
      <c r="A256" s="27" t="s">
        <v>146</v>
      </c>
      <c r="B256" s="28" t="s">
        <v>147</v>
      </c>
      <c r="C256" s="29">
        <f aca="true" t="shared" si="28" ref="C256:E257">C257</f>
        <v>4055000</v>
      </c>
      <c r="D256" s="29">
        <f t="shared" si="28"/>
        <v>149518</v>
      </c>
      <c r="E256" s="29">
        <f t="shared" si="28"/>
        <v>163110.54545454544</v>
      </c>
      <c r="F256" s="31">
        <f t="shared" si="22"/>
        <v>0.04022454881739715</v>
      </c>
    </row>
    <row r="257" spans="1:6" ht="25.5">
      <c r="A257" s="27" t="s">
        <v>225</v>
      </c>
      <c r="B257" s="28" t="s">
        <v>148</v>
      </c>
      <c r="C257" s="29">
        <f t="shared" si="28"/>
        <v>4055000</v>
      </c>
      <c r="D257" s="29">
        <f t="shared" si="28"/>
        <v>149518</v>
      </c>
      <c r="E257" s="29">
        <f t="shared" si="28"/>
        <v>163110.54545454544</v>
      </c>
      <c r="F257" s="31">
        <f t="shared" si="22"/>
        <v>0.04022454881739715</v>
      </c>
    </row>
    <row r="258" spans="1:6" ht="12.75">
      <c r="A258" s="27" t="s">
        <v>226</v>
      </c>
      <c r="B258" s="28" t="s">
        <v>151</v>
      </c>
      <c r="C258" s="29">
        <v>4055000</v>
      </c>
      <c r="D258" s="29">
        <v>149518</v>
      </c>
      <c r="E258" s="29">
        <f>D258/11*12</f>
        <v>163110.54545454544</v>
      </c>
      <c r="F258" s="31">
        <f t="shared" si="22"/>
        <v>0.04022454881739715</v>
      </c>
    </row>
    <row r="259" spans="1:6" ht="25.5">
      <c r="A259" s="27" t="s">
        <v>227</v>
      </c>
      <c r="B259" s="28" t="s">
        <v>152</v>
      </c>
      <c r="C259" s="29">
        <v>12000</v>
      </c>
      <c r="D259" s="29">
        <f>D260</f>
        <v>0</v>
      </c>
      <c r="E259" s="29">
        <f>E260</f>
        <v>0</v>
      </c>
      <c r="F259" s="31">
        <f t="shared" si="22"/>
        <v>0</v>
      </c>
    </row>
    <row r="260" spans="1:6" ht="12.75">
      <c r="A260" s="27" t="s">
        <v>228</v>
      </c>
      <c r="B260" s="28" t="s">
        <v>153</v>
      </c>
      <c r="C260" s="29">
        <v>12000</v>
      </c>
      <c r="D260" s="29">
        <f>D261</f>
        <v>0</v>
      </c>
      <c r="E260" s="29">
        <f>E261</f>
        <v>0</v>
      </c>
      <c r="F260" s="31">
        <f t="shared" si="22"/>
        <v>0</v>
      </c>
    </row>
    <row r="261" spans="1:6" ht="12.75">
      <c r="A261" s="27" t="s">
        <v>154</v>
      </c>
      <c r="B261" s="28" t="s">
        <v>155</v>
      </c>
      <c r="C261" s="29">
        <v>12000</v>
      </c>
      <c r="D261" s="29">
        <v>0</v>
      </c>
      <c r="E261" s="29">
        <f>D261/11*12</f>
        <v>0</v>
      </c>
      <c r="F261" s="31">
        <f t="shared" si="22"/>
        <v>0</v>
      </c>
    </row>
    <row r="262" spans="1:6" ht="12.75">
      <c r="A262" s="27" t="s">
        <v>157</v>
      </c>
      <c r="B262" s="28" t="s">
        <v>158</v>
      </c>
      <c r="C262" s="29">
        <f aca="true" t="shared" si="29" ref="C262:E263">C263</f>
        <v>53666000</v>
      </c>
      <c r="D262" s="29">
        <f t="shared" si="29"/>
        <v>10869298</v>
      </c>
      <c r="E262" s="29">
        <f t="shared" si="29"/>
        <v>11857416</v>
      </c>
      <c r="F262" s="31">
        <f t="shared" si="22"/>
        <v>0.22094838445198078</v>
      </c>
    </row>
    <row r="263" spans="1:6" ht="12.75">
      <c r="A263" s="27" t="s">
        <v>159</v>
      </c>
      <c r="B263" s="28" t="s">
        <v>160</v>
      </c>
      <c r="C263" s="29">
        <f t="shared" si="29"/>
        <v>53666000</v>
      </c>
      <c r="D263" s="29">
        <f t="shared" si="29"/>
        <v>10869298</v>
      </c>
      <c r="E263" s="29">
        <f t="shared" si="29"/>
        <v>11857416</v>
      </c>
      <c r="F263" s="31">
        <f t="shared" si="22"/>
        <v>0.22094838445198078</v>
      </c>
    </row>
    <row r="264" spans="1:6" ht="12.75">
      <c r="A264" s="27" t="s">
        <v>161</v>
      </c>
      <c r="B264" s="28" t="s">
        <v>162</v>
      </c>
      <c r="C264" s="29">
        <f>C265+C266</f>
        <v>53666000</v>
      </c>
      <c r="D264" s="29">
        <f>D265+D266</f>
        <v>10869298</v>
      </c>
      <c r="E264" s="29">
        <f>E265+E266</f>
        <v>11857416</v>
      </c>
      <c r="F264" s="31">
        <f t="shared" si="22"/>
        <v>0.22094838445198078</v>
      </c>
    </row>
    <row r="265" spans="1:6" ht="12.75">
      <c r="A265" s="27" t="s">
        <v>165</v>
      </c>
      <c r="B265" s="28" t="s">
        <v>166</v>
      </c>
      <c r="C265" s="29">
        <v>102000</v>
      </c>
      <c r="D265" s="29">
        <v>40425</v>
      </c>
      <c r="E265" s="29">
        <f>D265/11*12</f>
        <v>44100</v>
      </c>
      <c r="F265" s="31">
        <f t="shared" si="22"/>
        <v>0.4323529411764706</v>
      </c>
    </row>
    <row r="266" spans="1:6" ht="12.75">
      <c r="A266" s="27" t="s">
        <v>167</v>
      </c>
      <c r="B266" s="28" t="s">
        <v>168</v>
      </c>
      <c r="C266" s="29">
        <v>53564000</v>
      </c>
      <c r="D266" s="29">
        <v>10828873</v>
      </c>
      <c r="E266" s="29">
        <f>D266/11*12</f>
        <v>11813316</v>
      </c>
      <c r="F266" s="31">
        <f t="shared" si="22"/>
        <v>0.2205458143529236</v>
      </c>
    </row>
    <row r="267" spans="1:6" ht="12.75">
      <c r="A267" s="27" t="s">
        <v>196</v>
      </c>
      <c r="B267" s="28" t="s">
        <v>197</v>
      </c>
      <c r="C267" s="29">
        <f aca="true" t="shared" si="30" ref="C267:D269">C268</f>
        <v>4260000</v>
      </c>
      <c r="D267" s="29">
        <f t="shared" si="30"/>
        <v>2553380</v>
      </c>
      <c r="E267" s="29">
        <f>E268</f>
        <v>2785505.4545454546</v>
      </c>
      <c r="F267" s="31">
        <f aca="true" t="shared" si="31" ref="F267:F330">E267/C267</f>
        <v>0.6538745198463508</v>
      </c>
    </row>
    <row r="268" spans="1:6" ht="12.75">
      <c r="A268" s="27" t="s">
        <v>69</v>
      </c>
      <c r="B268" s="28"/>
      <c r="C268" s="29">
        <f t="shared" si="30"/>
        <v>4260000</v>
      </c>
      <c r="D268" s="29">
        <f t="shared" si="30"/>
        <v>2553380</v>
      </c>
      <c r="E268" s="29">
        <f>E269</f>
        <v>2785505.4545454546</v>
      </c>
      <c r="F268" s="31">
        <f t="shared" si="31"/>
        <v>0.6538745198463508</v>
      </c>
    </row>
    <row r="269" spans="1:6" ht="12.75">
      <c r="A269" s="27" t="s">
        <v>220</v>
      </c>
      <c r="B269" s="28" t="s">
        <v>70</v>
      </c>
      <c r="C269" s="29">
        <f t="shared" si="30"/>
        <v>4260000</v>
      </c>
      <c r="D269" s="29">
        <f t="shared" si="30"/>
        <v>2553380</v>
      </c>
      <c r="E269" s="29">
        <f>E270</f>
        <v>2785505.4545454546</v>
      </c>
      <c r="F269" s="31">
        <f t="shared" si="31"/>
        <v>0.6538745198463508</v>
      </c>
    </row>
    <row r="270" spans="1:6" ht="12.75">
      <c r="A270" s="27" t="s">
        <v>71</v>
      </c>
      <c r="B270" s="28" t="s">
        <v>72</v>
      </c>
      <c r="C270" s="29">
        <f>C271+C272+C276</f>
        <v>4260000</v>
      </c>
      <c r="D270" s="29">
        <f>D271+D272+D276</f>
        <v>2553380</v>
      </c>
      <c r="E270" s="29">
        <f>E271+E272+E276</f>
        <v>2785505.4545454546</v>
      </c>
      <c r="F270" s="31">
        <f t="shared" si="31"/>
        <v>0.6538745198463508</v>
      </c>
    </row>
    <row r="271" spans="1:6" ht="25.5">
      <c r="A271" s="27" t="s">
        <v>75</v>
      </c>
      <c r="B271" s="28" t="s">
        <v>76</v>
      </c>
      <c r="C271" s="29">
        <v>2252000</v>
      </c>
      <c r="D271" s="29">
        <v>1414139</v>
      </c>
      <c r="E271" s="29">
        <f>D271/11*12</f>
        <v>1542697.0909090908</v>
      </c>
      <c r="F271" s="31">
        <f t="shared" si="31"/>
        <v>0.6850342321976425</v>
      </c>
    </row>
    <row r="272" spans="1:6" ht="12.75">
      <c r="A272" s="27" t="s">
        <v>90</v>
      </c>
      <c r="B272" s="28" t="s">
        <v>91</v>
      </c>
      <c r="C272" s="29">
        <f>C273</f>
        <v>356000</v>
      </c>
      <c r="D272" s="29">
        <f>D273</f>
        <v>151683</v>
      </c>
      <c r="E272" s="29">
        <f>E273</f>
        <v>165472.36363636365</v>
      </c>
      <c r="F272" s="31">
        <f t="shared" si="31"/>
        <v>0.46481001021450463</v>
      </c>
    </row>
    <row r="273" spans="1:6" ht="38.25">
      <c r="A273" s="27" t="s">
        <v>221</v>
      </c>
      <c r="B273" s="28" t="s">
        <v>92</v>
      </c>
      <c r="C273" s="29">
        <f>C274+C275</f>
        <v>356000</v>
      </c>
      <c r="D273" s="29">
        <f>D274+D275</f>
        <v>151683</v>
      </c>
      <c r="E273" s="29">
        <f>E274+E275</f>
        <v>165472.36363636365</v>
      </c>
      <c r="F273" s="31">
        <f t="shared" si="31"/>
        <v>0.46481001021450463</v>
      </c>
    </row>
    <row r="274" spans="1:6" ht="12.75">
      <c r="A274" s="27" t="s">
        <v>93</v>
      </c>
      <c r="B274" s="28" t="s">
        <v>94</v>
      </c>
      <c r="C274" s="29">
        <v>176000</v>
      </c>
      <c r="D274" s="29">
        <v>77838</v>
      </c>
      <c r="E274" s="29">
        <f>D274/11*12</f>
        <v>84914.18181818182</v>
      </c>
      <c r="F274" s="31">
        <f t="shared" si="31"/>
        <v>0.48246694214876035</v>
      </c>
    </row>
    <row r="275" spans="1:6" ht="12.75">
      <c r="A275" s="27" t="s">
        <v>95</v>
      </c>
      <c r="B275" s="28" t="s">
        <v>96</v>
      </c>
      <c r="C275" s="29">
        <v>180000</v>
      </c>
      <c r="D275" s="29">
        <v>73845</v>
      </c>
      <c r="E275" s="29">
        <f>D275/11*12</f>
        <v>80558.18181818182</v>
      </c>
      <c r="F275" s="31">
        <f t="shared" si="31"/>
        <v>0.4475454545454546</v>
      </c>
    </row>
    <row r="276" spans="1:6" ht="25.5">
      <c r="A276" s="27" t="s">
        <v>115</v>
      </c>
      <c r="B276" s="28" t="s">
        <v>116</v>
      </c>
      <c r="C276" s="29">
        <f>C277</f>
        <v>1652000</v>
      </c>
      <c r="D276" s="29">
        <f>D277</f>
        <v>987558</v>
      </c>
      <c r="E276" s="29">
        <f>E277</f>
        <v>1077336</v>
      </c>
      <c r="F276" s="31">
        <f t="shared" si="31"/>
        <v>0.6521404358353511</v>
      </c>
    </row>
    <row r="277" spans="1:6" ht="12.75">
      <c r="A277" s="27" t="s">
        <v>118</v>
      </c>
      <c r="B277" s="28" t="s">
        <v>119</v>
      </c>
      <c r="C277" s="29">
        <v>1652000</v>
      </c>
      <c r="D277" s="29">
        <v>987558</v>
      </c>
      <c r="E277" s="29">
        <f>D277/11*12</f>
        <v>1077336</v>
      </c>
      <c r="F277" s="31">
        <f t="shared" si="31"/>
        <v>0.6521404358353511</v>
      </c>
    </row>
    <row r="278" spans="1:6" ht="12.75">
      <c r="A278" s="27" t="s">
        <v>198</v>
      </c>
      <c r="B278" s="28" t="s">
        <v>14</v>
      </c>
      <c r="C278" s="29">
        <f>C284+C288+C292+C297+C303+C306+C309+C314+C301</f>
        <v>288451000</v>
      </c>
      <c r="D278" s="29">
        <f>D284+D288+D292+D297+D303+D306+D309+D314+D301</f>
        <v>254538621</v>
      </c>
      <c r="E278" s="29">
        <f>E284+E288+E292+E297+E303+E306+E309+E314+E301</f>
        <v>290115156.3636364</v>
      </c>
      <c r="F278" s="31">
        <f t="shared" si="31"/>
        <v>1.005769286165194</v>
      </c>
    </row>
    <row r="279" spans="1:6" ht="12.75">
      <c r="A279" s="27" t="s">
        <v>199</v>
      </c>
      <c r="B279" s="28" t="s">
        <v>214</v>
      </c>
      <c r="C279" s="29">
        <f>C284+C292</f>
        <v>94736000</v>
      </c>
      <c r="D279" s="29">
        <f>D284+D292</f>
        <v>88067353</v>
      </c>
      <c r="E279" s="29">
        <f>E284+E292</f>
        <v>96185318.54545455</v>
      </c>
      <c r="F279" s="31">
        <f t="shared" si="31"/>
        <v>1.015298498410895</v>
      </c>
    </row>
    <row r="280" spans="1:6" ht="12.75">
      <c r="A280" s="27" t="s">
        <v>16</v>
      </c>
      <c r="B280" s="28" t="s">
        <v>17</v>
      </c>
      <c r="C280" s="29">
        <f>C281</f>
        <v>93019000</v>
      </c>
      <c r="D280" s="29">
        <f>D281</f>
        <v>86600333</v>
      </c>
      <c r="E280" s="29">
        <f>E281</f>
        <v>94584933.0909091</v>
      </c>
      <c r="F280" s="31">
        <f t="shared" si="31"/>
        <v>1.0168345509079768</v>
      </c>
    </row>
    <row r="281" spans="1:6" ht="12.75">
      <c r="A281" s="27" t="s">
        <v>18</v>
      </c>
      <c r="B281" s="28" t="s">
        <v>19</v>
      </c>
      <c r="C281" s="29">
        <f aca="true" t="shared" si="32" ref="C281:D283">C282</f>
        <v>93019000</v>
      </c>
      <c r="D281" s="29">
        <f t="shared" si="32"/>
        <v>86600333</v>
      </c>
      <c r="E281" s="29">
        <f>E282</f>
        <v>94584933.0909091</v>
      </c>
      <c r="F281" s="31">
        <f t="shared" si="31"/>
        <v>1.0168345509079768</v>
      </c>
    </row>
    <row r="282" spans="1:6" ht="12.75">
      <c r="A282" s="27" t="s">
        <v>20</v>
      </c>
      <c r="B282" s="28" t="s">
        <v>21</v>
      </c>
      <c r="C282" s="29">
        <f t="shared" si="32"/>
        <v>93019000</v>
      </c>
      <c r="D282" s="29">
        <f t="shared" si="32"/>
        <v>86600333</v>
      </c>
      <c r="E282" s="29">
        <f>E283</f>
        <v>94584933.0909091</v>
      </c>
      <c r="F282" s="31">
        <f t="shared" si="31"/>
        <v>1.0168345509079768</v>
      </c>
    </row>
    <row r="283" spans="1:6" ht="25.5">
      <c r="A283" s="27" t="s">
        <v>22</v>
      </c>
      <c r="B283" s="28" t="s">
        <v>23</v>
      </c>
      <c r="C283" s="29">
        <f t="shared" si="32"/>
        <v>93019000</v>
      </c>
      <c r="D283" s="29">
        <f t="shared" si="32"/>
        <v>86600333</v>
      </c>
      <c r="E283" s="29">
        <f>E284</f>
        <v>94584933.0909091</v>
      </c>
      <c r="F283" s="31">
        <f t="shared" si="31"/>
        <v>1.0168345509079768</v>
      </c>
    </row>
    <row r="284" spans="1:6" ht="12.75">
      <c r="A284" s="27" t="s">
        <v>24</v>
      </c>
      <c r="B284" s="28" t="s">
        <v>25</v>
      </c>
      <c r="C284" s="29">
        <f>C285+C286</f>
        <v>93019000</v>
      </c>
      <c r="D284" s="29">
        <f>D285+D286</f>
        <v>86600333</v>
      </c>
      <c r="E284" s="29">
        <f>E285+E286</f>
        <v>94584933.0909091</v>
      </c>
      <c r="F284" s="31">
        <f t="shared" si="31"/>
        <v>1.0168345509079768</v>
      </c>
    </row>
    <row r="285" spans="1:6" ht="12.75">
      <c r="A285" s="27" t="s">
        <v>0</v>
      </c>
      <c r="B285" s="28" t="s">
        <v>26</v>
      </c>
      <c r="C285" s="29">
        <v>63860000</v>
      </c>
      <c r="D285" s="29">
        <v>59973772</v>
      </c>
      <c r="E285" s="29">
        <f>D285/11*12</f>
        <v>65425933.09090909</v>
      </c>
      <c r="F285" s="31">
        <f t="shared" si="31"/>
        <v>1.024521344987615</v>
      </c>
    </row>
    <row r="286" spans="1:6" ht="25.5">
      <c r="A286" s="27" t="s">
        <v>27</v>
      </c>
      <c r="B286" s="28" t="s">
        <v>28</v>
      </c>
      <c r="C286" s="29">
        <v>29159000</v>
      </c>
      <c r="D286" s="29">
        <v>26626561</v>
      </c>
      <c r="E286" s="29">
        <f>C286</f>
        <v>29159000</v>
      </c>
      <c r="F286" s="31">
        <f t="shared" si="31"/>
        <v>1</v>
      </c>
    </row>
    <row r="287" spans="1:6" ht="12.75">
      <c r="A287" s="27" t="s">
        <v>215</v>
      </c>
      <c r="B287" s="28" t="s">
        <v>29</v>
      </c>
      <c r="C287" s="29">
        <f>C288+C292</f>
        <v>122247000</v>
      </c>
      <c r="D287" s="29">
        <f>D288+D292</f>
        <v>100662020</v>
      </c>
      <c r="E287" s="29">
        <f>E288+E292</f>
        <v>122130385.45454545</v>
      </c>
      <c r="F287" s="31">
        <f t="shared" si="31"/>
        <v>0.9990460743784751</v>
      </c>
    </row>
    <row r="288" spans="1:6" ht="12.75">
      <c r="A288" s="27" t="s">
        <v>216</v>
      </c>
      <c r="B288" s="28" t="s">
        <v>30</v>
      </c>
      <c r="C288" s="29">
        <f>C289+C290+C291</f>
        <v>120530000</v>
      </c>
      <c r="D288" s="29">
        <f>D289+D290+D291</f>
        <v>99195000</v>
      </c>
      <c r="E288" s="29">
        <f>E289+E290+E291</f>
        <v>120530000</v>
      </c>
      <c r="F288" s="31">
        <f t="shared" si="31"/>
        <v>1</v>
      </c>
    </row>
    <row r="289" spans="1:6" ht="25.5">
      <c r="A289" s="27" t="s">
        <v>31</v>
      </c>
      <c r="B289" s="28" t="s">
        <v>32</v>
      </c>
      <c r="C289" s="29">
        <v>95309000</v>
      </c>
      <c r="D289" s="29">
        <v>81488000</v>
      </c>
      <c r="E289" s="29">
        <f>C289</f>
        <v>95309000</v>
      </c>
      <c r="F289" s="31">
        <f t="shared" si="31"/>
        <v>1</v>
      </c>
    </row>
    <row r="290" spans="1:6" ht="12.75">
      <c r="A290" s="27" t="s">
        <v>209</v>
      </c>
      <c r="B290" s="28" t="s">
        <v>210</v>
      </c>
      <c r="C290" s="29">
        <v>6500000</v>
      </c>
      <c r="D290" s="29">
        <v>6237000</v>
      </c>
      <c r="E290" s="29">
        <f>C290</f>
        <v>6500000</v>
      </c>
      <c r="F290" s="31">
        <f t="shared" si="31"/>
        <v>1</v>
      </c>
    </row>
    <row r="291" spans="1:6" ht="12.75">
      <c r="A291" s="27" t="s">
        <v>33</v>
      </c>
      <c r="B291" s="28" t="s">
        <v>34</v>
      </c>
      <c r="C291" s="29">
        <v>18721000</v>
      </c>
      <c r="D291" s="29">
        <v>11470000</v>
      </c>
      <c r="E291" s="29">
        <f>C291</f>
        <v>18721000</v>
      </c>
      <c r="F291" s="31">
        <f t="shared" si="31"/>
        <v>1</v>
      </c>
    </row>
    <row r="292" spans="1:6" ht="25.5">
      <c r="A292" s="27" t="s">
        <v>35</v>
      </c>
      <c r="B292" s="28" t="s">
        <v>36</v>
      </c>
      <c r="C292" s="29">
        <f>C293+C294</f>
        <v>1717000</v>
      </c>
      <c r="D292" s="29">
        <f>D293+D294</f>
        <v>1467020</v>
      </c>
      <c r="E292" s="29">
        <f>E293+E294</f>
        <v>1600385.4545454546</v>
      </c>
      <c r="F292" s="31">
        <f t="shared" si="31"/>
        <v>0.9320823847090591</v>
      </c>
    </row>
    <row r="293" spans="1:6" ht="12.75">
      <c r="A293" s="27" t="s">
        <v>7</v>
      </c>
      <c r="B293" s="28" t="s">
        <v>37</v>
      </c>
      <c r="C293" s="29">
        <v>250000</v>
      </c>
      <c r="D293" s="29">
        <v>215449</v>
      </c>
      <c r="E293" s="29">
        <f>D293/11*12</f>
        <v>235035.27272727274</v>
      </c>
      <c r="F293" s="31">
        <f t="shared" si="31"/>
        <v>0.9401410909090909</v>
      </c>
    </row>
    <row r="294" spans="1:6" ht="25.5">
      <c r="A294" s="27" t="s">
        <v>8</v>
      </c>
      <c r="B294" s="28" t="s">
        <v>38</v>
      </c>
      <c r="C294" s="29">
        <v>1467000</v>
      </c>
      <c r="D294" s="29">
        <v>1251571</v>
      </c>
      <c r="E294" s="29">
        <f>D294/11*12</f>
        <v>1365350.1818181819</v>
      </c>
      <c r="F294" s="31">
        <f t="shared" si="31"/>
        <v>0.9307090537274587</v>
      </c>
    </row>
    <row r="295" spans="1:6" ht="12.75">
      <c r="A295" s="27" t="s">
        <v>39</v>
      </c>
      <c r="B295" s="28" t="s">
        <v>40</v>
      </c>
      <c r="C295" s="29">
        <f>C296</f>
        <v>700000</v>
      </c>
      <c r="D295" s="29">
        <f>D296</f>
        <v>643397</v>
      </c>
      <c r="E295" s="29">
        <f>E296</f>
        <v>701887.6363636364</v>
      </c>
      <c r="F295" s="31">
        <f t="shared" si="31"/>
        <v>1.0026966233766235</v>
      </c>
    </row>
    <row r="296" spans="1:6" ht="12.75">
      <c r="A296" s="27" t="s">
        <v>41</v>
      </c>
      <c r="B296" s="28" t="s">
        <v>42</v>
      </c>
      <c r="C296" s="29">
        <f aca="true" t="shared" si="33" ref="C296:D298">C297</f>
        <v>700000</v>
      </c>
      <c r="D296" s="29">
        <f t="shared" si="33"/>
        <v>643397</v>
      </c>
      <c r="E296" s="29">
        <f>E297</f>
        <v>701887.6363636364</v>
      </c>
      <c r="F296" s="31">
        <f t="shared" si="31"/>
        <v>1.0026966233766235</v>
      </c>
    </row>
    <row r="297" spans="1:6" ht="12.75">
      <c r="A297" s="27" t="s">
        <v>43</v>
      </c>
      <c r="B297" s="28" t="s">
        <v>44</v>
      </c>
      <c r="C297" s="29">
        <f t="shared" si="33"/>
        <v>700000</v>
      </c>
      <c r="D297" s="29">
        <f t="shared" si="33"/>
        <v>643397</v>
      </c>
      <c r="E297" s="29">
        <f>E298</f>
        <v>701887.6363636364</v>
      </c>
      <c r="F297" s="31">
        <f t="shared" si="31"/>
        <v>1.0026966233766235</v>
      </c>
    </row>
    <row r="298" spans="1:6" ht="12.75">
      <c r="A298" s="27" t="s">
        <v>45</v>
      </c>
      <c r="B298" s="28" t="s">
        <v>46</v>
      </c>
      <c r="C298" s="29">
        <f t="shared" si="33"/>
        <v>700000</v>
      </c>
      <c r="D298" s="29">
        <f t="shared" si="33"/>
        <v>643397</v>
      </c>
      <c r="E298" s="29">
        <f>E299</f>
        <v>701887.6363636364</v>
      </c>
      <c r="F298" s="31">
        <f t="shared" si="31"/>
        <v>1.0026966233766235</v>
      </c>
    </row>
    <row r="299" spans="1:6" ht="12.75">
      <c r="A299" s="27" t="s">
        <v>47</v>
      </c>
      <c r="B299" s="28" t="s">
        <v>48</v>
      </c>
      <c r="C299" s="29">
        <v>700000</v>
      </c>
      <c r="D299" s="29">
        <v>643397</v>
      </c>
      <c r="E299" s="29">
        <f>D299/11*12</f>
        <v>701887.6363636364</v>
      </c>
      <c r="F299" s="31">
        <f t="shared" si="31"/>
        <v>1.0026966233766235</v>
      </c>
    </row>
    <row r="300" spans="1:6" ht="12.75">
      <c r="A300" s="27" t="s">
        <v>49</v>
      </c>
      <c r="B300" s="28" t="s">
        <v>50</v>
      </c>
      <c r="C300" s="29">
        <f>C306+C303+C301</f>
        <v>2119000</v>
      </c>
      <c r="D300" s="29">
        <f>D306+D303+D301</f>
        <v>2137621</v>
      </c>
      <c r="E300" s="29">
        <f>E306+E303+E301</f>
        <v>2331950.181818182</v>
      </c>
      <c r="F300" s="31">
        <f t="shared" si="31"/>
        <v>1.1004956025569523</v>
      </c>
    </row>
    <row r="301" spans="1:6" ht="12.75">
      <c r="A301" s="27" t="s">
        <v>254</v>
      </c>
      <c r="B301" s="28">
        <v>3302</v>
      </c>
      <c r="C301" s="29">
        <f>C302</f>
        <v>1000</v>
      </c>
      <c r="D301" s="29">
        <f>D302</f>
        <v>2075</v>
      </c>
      <c r="E301" s="29">
        <f>E302</f>
        <v>2263.6363636363635</v>
      </c>
      <c r="F301" s="31">
        <f t="shared" si="31"/>
        <v>2.2636363636363637</v>
      </c>
    </row>
    <row r="302" spans="1:6" ht="12.75">
      <c r="A302" s="27" t="s">
        <v>255</v>
      </c>
      <c r="B302" s="28">
        <v>330228</v>
      </c>
      <c r="C302" s="29">
        <v>1000</v>
      </c>
      <c r="D302" s="29">
        <v>2075</v>
      </c>
      <c r="E302" s="29">
        <f>D302/11*12</f>
        <v>2263.6363636363635</v>
      </c>
      <c r="F302" s="31">
        <f t="shared" si="31"/>
        <v>2.2636363636363637</v>
      </c>
    </row>
    <row r="303" spans="1:6" ht="12.75">
      <c r="A303" s="27" t="s">
        <v>249</v>
      </c>
      <c r="B303" s="28">
        <v>3502</v>
      </c>
      <c r="C303" s="29">
        <f aca="true" t="shared" si="34" ref="C303:E304">C304</f>
        <v>118000</v>
      </c>
      <c r="D303" s="29">
        <f t="shared" si="34"/>
        <v>106061</v>
      </c>
      <c r="E303" s="29">
        <f t="shared" si="34"/>
        <v>115702.90909090909</v>
      </c>
      <c r="F303" s="31">
        <f t="shared" si="31"/>
        <v>0.9805331278890601</v>
      </c>
    </row>
    <row r="304" spans="1:6" ht="12.75">
      <c r="A304" s="27" t="s">
        <v>250</v>
      </c>
      <c r="B304" s="28">
        <v>350201</v>
      </c>
      <c r="C304" s="29">
        <f t="shared" si="34"/>
        <v>118000</v>
      </c>
      <c r="D304" s="29">
        <f t="shared" si="34"/>
        <v>106061</v>
      </c>
      <c r="E304" s="29">
        <f t="shared" si="34"/>
        <v>115702.90909090909</v>
      </c>
      <c r="F304" s="31">
        <f t="shared" si="31"/>
        <v>0.9805331278890601</v>
      </c>
    </row>
    <row r="305" spans="1:6" ht="12.75">
      <c r="A305" s="27" t="s">
        <v>250</v>
      </c>
      <c r="B305" s="28">
        <v>35020102</v>
      </c>
      <c r="C305" s="29">
        <v>118000</v>
      </c>
      <c r="D305" s="29">
        <v>106061</v>
      </c>
      <c r="E305" s="29">
        <f>D305/11*12</f>
        <v>115702.90909090909</v>
      </c>
      <c r="F305" s="31">
        <f t="shared" si="31"/>
        <v>0.9805331278890601</v>
      </c>
    </row>
    <row r="306" spans="1:6" ht="25.5">
      <c r="A306" s="27" t="s">
        <v>234</v>
      </c>
      <c r="B306" s="28" t="s">
        <v>51</v>
      </c>
      <c r="C306" s="29">
        <f>C307+C308</f>
        <v>2000000</v>
      </c>
      <c r="D306" s="29">
        <f>D307+D308</f>
        <v>2029485</v>
      </c>
      <c r="E306" s="29">
        <f>E307+E308</f>
        <v>2213983.6363636367</v>
      </c>
      <c r="F306" s="31">
        <f t="shared" si="31"/>
        <v>1.1069918181818184</v>
      </c>
    </row>
    <row r="307" spans="1:6" ht="12.75">
      <c r="A307" s="27" t="s">
        <v>241</v>
      </c>
      <c r="B307" s="28">
        <v>360232</v>
      </c>
      <c r="C307" s="29">
        <v>0</v>
      </c>
      <c r="D307" s="29">
        <v>223051</v>
      </c>
      <c r="E307" s="29">
        <f>D307/11*12</f>
        <v>243328.36363636365</v>
      </c>
      <c r="F307" s="31"/>
    </row>
    <row r="308" spans="1:6" ht="12.75">
      <c r="A308" s="27" t="s">
        <v>9</v>
      </c>
      <c r="B308" s="28" t="s">
        <v>52</v>
      </c>
      <c r="C308" s="29">
        <v>2000000</v>
      </c>
      <c r="D308" s="29">
        <v>1806434</v>
      </c>
      <c r="E308" s="29">
        <f>D308/11*12</f>
        <v>1970655.272727273</v>
      </c>
      <c r="F308" s="31">
        <f t="shared" si="31"/>
        <v>0.9853276363636365</v>
      </c>
    </row>
    <row r="309" spans="1:6" ht="12.75">
      <c r="A309" s="27" t="s">
        <v>248</v>
      </c>
      <c r="B309" s="28">
        <v>4102</v>
      </c>
      <c r="C309" s="29">
        <f aca="true" t="shared" si="35" ref="C309:E310">C310</f>
        <v>0</v>
      </c>
      <c r="D309" s="29">
        <f t="shared" si="35"/>
        <v>0</v>
      </c>
      <c r="E309" s="29">
        <f t="shared" si="35"/>
        <v>0</v>
      </c>
      <c r="F309" s="31"/>
    </row>
    <row r="310" spans="1:6" ht="12.75">
      <c r="A310" s="27" t="s">
        <v>247</v>
      </c>
      <c r="B310" s="28">
        <v>410205</v>
      </c>
      <c r="C310" s="29">
        <f t="shared" si="35"/>
        <v>0</v>
      </c>
      <c r="D310" s="29">
        <f t="shared" si="35"/>
        <v>0</v>
      </c>
      <c r="E310" s="29">
        <f t="shared" si="35"/>
        <v>0</v>
      </c>
      <c r="F310" s="31"/>
    </row>
    <row r="311" spans="1:6" ht="12.75">
      <c r="A311" s="27" t="s">
        <v>247</v>
      </c>
      <c r="B311" s="28">
        <v>41020501</v>
      </c>
      <c r="C311" s="29">
        <v>0</v>
      </c>
      <c r="D311" s="29">
        <v>0</v>
      </c>
      <c r="E311" s="29"/>
      <c r="F311" s="31"/>
    </row>
    <row r="312" spans="1:6" ht="12.75">
      <c r="A312" s="27" t="s">
        <v>53</v>
      </c>
      <c r="B312" s="28" t="s">
        <v>54</v>
      </c>
      <c r="C312" s="29">
        <f aca="true" t="shared" si="36" ref="C312:E313">C313</f>
        <v>70366000</v>
      </c>
      <c r="D312" s="29">
        <f t="shared" si="36"/>
        <v>64495250</v>
      </c>
      <c r="E312" s="29">
        <f t="shared" si="36"/>
        <v>70366000</v>
      </c>
      <c r="F312" s="31">
        <f t="shared" si="31"/>
        <v>1</v>
      </c>
    </row>
    <row r="313" spans="1:6" ht="12.75">
      <c r="A313" s="27" t="s">
        <v>55</v>
      </c>
      <c r="B313" s="28" t="s">
        <v>56</v>
      </c>
      <c r="C313" s="29">
        <f t="shared" si="36"/>
        <v>70366000</v>
      </c>
      <c r="D313" s="29">
        <f t="shared" si="36"/>
        <v>64495250</v>
      </c>
      <c r="E313" s="29">
        <f t="shared" si="36"/>
        <v>70366000</v>
      </c>
      <c r="F313" s="31">
        <f t="shared" si="31"/>
        <v>1</v>
      </c>
    </row>
    <row r="314" spans="1:6" ht="25.5">
      <c r="A314" s="27" t="s">
        <v>235</v>
      </c>
      <c r="B314" s="28" t="s">
        <v>57</v>
      </c>
      <c r="C314" s="29">
        <f>C315+C317+C316</f>
        <v>70366000</v>
      </c>
      <c r="D314" s="29">
        <f>D315+D317+D316</f>
        <v>64495250</v>
      </c>
      <c r="E314" s="29">
        <f>E315+E317+E316</f>
        <v>70366000</v>
      </c>
      <c r="F314" s="31">
        <f t="shared" si="31"/>
        <v>1</v>
      </c>
    </row>
    <row r="315" spans="1:6" ht="12.75">
      <c r="A315" s="27" t="s">
        <v>10</v>
      </c>
      <c r="B315" s="28" t="s">
        <v>60</v>
      </c>
      <c r="C315" s="29">
        <v>69571000</v>
      </c>
      <c r="D315" s="29">
        <v>63700250</v>
      </c>
      <c r="E315" s="29">
        <f>C315</f>
        <v>69571000</v>
      </c>
      <c r="F315" s="31">
        <f t="shared" si="31"/>
        <v>1</v>
      </c>
    </row>
    <row r="316" spans="1:6" ht="12.75">
      <c r="A316" s="27" t="s">
        <v>263</v>
      </c>
      <c r="B316" s="28" t="s">
        <v>264</v>
      </c>
      <c r="C316" s="29">
        <v>10000</v>
      </c>
      <c r="D316" s="29">
        <v>10000</v>
      </c>
      <c r="E316" s="29">
        <f>D316</f>
        <v>10000</v>
      </c>
      <c r="F316" s="31">
        <f t="shared" si="31"/>
        <v>1</v>
      </c>
    </row>
    <row r="317" spans="1:6" ht="12.75">
      <c r="A317" s="27" t="s">
        <v>61</v>
      </c>
      <c r="B317" s="28" t="s">
        <v>62</v>
      </c>
      <c r="C317" s="29">
        <v>785000</v>
      </c>
      <c r="D317" s="29">
        <v>785000</v>
      </c>
      <c r="E317" s="29">
        <f>D317</f>
        <v>785000</v>
      </c>
      <c r="F317" s="31">
        <f t="shared" si="31"/>
        <v>1</v>
      </c>
    </row>
    <row r="318" spans="1:6" ht="25.5">
      <c r="A318" s="27" t="s">
        <v>200</v>
      </c>
      <c r="B318" s="28" t="s">
        <v>68</v>
      </c>
      <c r="C318" s="29">
        <f>C320+C328+C338+C347+C352+C363+C370+C386+C401+C410+C416+C429</f>
        <v>288451000</v>
      </c>
      <c r="D318" s="29">
        <f>D320+D328+D338+D347+D352+D363+D370+D386+D401+D410+D416+D429</f>
        <v>211042212</v>
      </c>
      <c r="E318" s="29">
        <f>E320+E328+E338+E347+E352+E363+E370+E386+E401+E410+E416+E429</f>
        <v>233261428.72727275</v>
      </c>
      <c r="F318" s="31">
        <f t="shared" si="31"/>
        <v>0.808669162967966</v>
      </c>
    </row>
    <row r="319" spans="1:6" ht="12.75">
      <c r="A319" s="27" t="s">
        <v>169</v>
      </c>
      <c r="B319" s="28" t="s">
        <v>170</v>
      </c>
      <c r="C319" s="29">
        <f>C320+C338+C328</f>
        <v>22570000</v>
      </c>
      <c r="D319" s="29">
        <f>D320+D338+D328</f>
        <v>16899056</v>
      </c>
      <c r="E319" s="29">
        <f>E320+E338+E328</f>
        <v>18564515.636363633</v>
      </c>
      <c r="F319" s="31">
        <f t="shared" si="31"/>
        <v>0.8225305997502718</v>
      </c>
    </row>
    <row r="320" spans="1:6" ht="12.75">
      <c r="A320" s="27" t="s">
        <v>171</v>
      </c>
      <c r="B320" s="28" t="s">
        <v>141</v>
      </c>
      <c r="C320" s="29">
        <f aca="true" t="shared" si="37" ref="C320:E321">C321</f>
        <v>14896000</v>
      </c>
      <c r="D320" s="29">
        <f t="shared" si="37"/>
        <v>10114517</v>
      </c>
      <c r="E320" s="29">
        <f t="shared" si="37"/>
        <v>10984109.454545453</v>
      </c>
      <c r="F320" s="31">
        <f t="shared" si="31"/>
        <v>0.7373865101064349</v>
      </c>
    </row>
    <row r="321" spans="1:6" ht="12.75">
      <c r="A321" s="27" t="s">
        <v>220</v>
      </c>
      <c r="B321" s="28" t="s">
        <v>70</v>
      </c>
      <c r="C321" s="29">
        <f t="shared" si="37"/>
        <v>14896000</v>
      </c>
      <c r="D321" s="29">
        <f t="shared" si="37"/>
        <v>10114517</v>
      </c>
      <c r="E321" s="29">
        <f t="shared" si="37"/>
        <v>10984109.454545453</v>
      </c>
      <c r="F321" s="31">
        <f t="shared" si="31"/>
        <v>0.7373865101064349</v>
      </c>
    </row>
    <row r="322" spans="1:6" ht="12.75">
      <c r="A322" s="27" t="s">
        <v>71</v>
      </c>
      <c r="B322" s="28" t="s">
        <v>72</v>
      </c>
      <c r="C322" s="29">
        <f>C323+C324+C325</f>
        <v>14896000</v>
      </c>
      <c r="D322" s="29">
        <f>D323+D324+D325</f>
        <v>10114517</v>
      </c>
      <c r="E322" s="29">
        <f>E323+E324+E325</f>
        <v>10984109.454545453</v>
      </c>
      <c r="F322" s="31">
        <f t="shared" si="31"/>
        <v>0.7373865101064349</v>
      </c>
    </row>
    <row r="323" spans="1:6" ht="12.75">
      <c r="A323" s="27" t="s">
        <v>73</v>
      </c>
      <c r="B323" s="28" t="s">
        <v>74</v>
      </c>
      <c r="C323" s="29">
        <v>7500000</v>
      </c>
      <c r="D323" s="29">
        <v>6342481</v>
      </c>
      <c r="E323" s="29">
        <f>D323/11*12</f>
        <v>6919070.181818182</v>
      </c>
      <c r="F323" s="31">
        <f t="shared" si="31"/>
        <v>0.9225426909090909</v>
      </c>
    </row>
    <row r="324" spans="1:6" ht="25.5">
      <c r="A324" s="27" t="s">
        <v>75</v>
      </c>
      <c r="B324" s="28" t="s">
        <v>76</v>
      </c>
      <c r="C324" s="29">
        <v>6847000</v>
      </c>
      <c r="D324" s="29">
        <v>3223036</v>
      </c>
      <c r="E324" s="29">
        <f>D324/11*12</f>
        <v>3516039.2727272725</v>
      </c>
      <c r="F324" s="31">
        <f t="shared" si="31"/>
        <v>0.5135153019902545</v>
      </c>
    </row>
    <row r="325" spans="1:6" ht="12.75">
      <c r="A325" s="27" t="s">
        <v>90</v>
      </c>
      <c r="B325" s="28" t="s">
        <v>91</v>
      </c>
      <c r="C325" s="29">
        <f aca="true" t="shared" si="38" ref="C325:E326">C326</f>
        <v>549000</v>
      </c>
      <c r="D325" s="29">
        <f t="shared" si="38"/>
        <v>549000</v>
      </c>
      <c r="E325" s="29">
        <f t="shared" si="38"/>
        <v>549000</v>
      </c>
      <c r="F325" s="31">
        <f t="shared" si="31"/>
        <v>1</v>
      </c>
    </row>
    <row r="326" spans="1:6" ht="38.25">
      <c r="A326" s="27" t="s">
        <v>221</v>
      </c>
      <c r="B326" s="28" t="s">
        <v>92</v>
      </c>
      <c r="C326" s="29">
        <f t="shared" si="38"/>
        <v>549000</v>
      </c>
      <c r="D326" s="29">
        <f t="shared" si="38"/>
        <v>549000</v>
      </c>
      <c r="E326" s="29">
        <f t="shared" si="38"/>
        <v>549000</v>
      </c>
      <c r="F326" s="31">
        <f t="shared" si="31"/>
        <v>1</v>
      </c>
    </row>
    <row r="327" spans="1:6" ht="25.5">
      <c r="A327" s="27" t="s">
        <v>252</v>
      </c>
      <c r="B327" s="28" t="s">
        <v>253</v>
      </c>
      <c r="C327" s="29">
        <v>549000</v>
      </c>
      <c r="D327" s="29">
        <v>549000</v>
      </c>
      <c r="E327" s="29">
        <f>D327</f>
        <v>549000</v>
      </c>
      <c r="F327" s="31">
        <f t="shared" si="31"/>
        <v>1</v>
      </c>
    </row>
    <row r="328" spans="1:6" ht="12.75">
      <c r="A328" s="27" t="s">
        <v>172</v>
      </c>
      <c r="B328" s="28" t="s">
        <v>173</v>
      </c>
      <c r="C328" s="29">
        <f aca="true" t="shared" si="39" ref="C328:E329">C329</f>
        <v>5504000</v>
      </c>
      <c r="D328" s="29">
        <f t="shared" si="39"/>
        <v>4974539</v>
      </c>
      <c r="E328" s="29">
        <f t="shared" si="39"/>
        <v>5410406.181818182</v>
      </c>
      <c r="F328" s="31">
        <f t="shared" si="31"/>
        <v>0.9829953091966173</v>
      </c>
    </row>
    <row r="329" spans="1:6" ht="12.75">
      <c r="A329" s="27" t="s">
        <v>220</v>
      </c>
      <c r="B329" s="28" t="s">
        <v>70</v>
      </c>
      <c r="C329" s="29">
        <f t="shared" si="39"/>
        <v>5504000</v>
      </c>
      <c r="D329" s="29">
        <f t="shared" si="39"/>
        <v>4974539</v>
      </c>
      <c r="E329" s="29">
        <f t="shared" si="39"/>
        <v>5410406.181818182</v>
      </c>
      <c r="F329" s="31">
        <f t="shared" si="31"/>
        <v>0.9829953091966173</v>
      </c>
    </row>
    <row r="330" spans="1:6" ht="12.75">
      <c r="A330" s="27" t="s">
        <v>71</v>
      </c>
      <c r="B330" s="28" t="s">
        <v>72</v>
      </c>
      <c r="C330" s="29">
        <f>C331+C332+C333+C335</f>
        <v>5504000</v>
      </c>
      <c r="D330" s="29">
        <f>D331+D332+D333+D335</f>
        <v>4974539</v>
      </c>
      <c r="E330" s="29">
        <f>E331+E332+E333+E335</f>
        <v>5410406.181818182</v>
      </c>
      <c r="F330" s="31">
        <f t="shared" si="31"/>
        <v>0.9829953091966173</v>
      </c>
    </row>
    <row r="331" spans="1:6" ht="12.75">
      <c r="A331" s="27" t="s">
        <v>73</v>
      </c>
      <c r="B331" s="28" t="s">
        <v>74</v>
      </c>
      <c r="C331" s="29">
        <v>245000</v>
      </c>
      <c r="D331" s="29">
        <v>220046</v>
      </c>
      <c r="E331" s="29">
        <f>D331/11*12</f>
        <v>240050.18181818182</v>
      </c>
      <c r="F331" s="31">
        <f aca="true" t="shared" si="40" ref="F331:F394">E331/C331</f>
        <v>0.9797966604823748</v>
      </c>
    </row>
    <row r="332" spans="1:6" ht="25.5">
      <c r="A332" s="27" t="s">
        <v>75</v>
      </c>
      <c r="B332" s="28" t="s">
        <v>76</v>
      </c>
      <c r="C332" s="29">
        <v>735000</v>
      </c>
      <c r="D332" s="29">
        <v>592493</v>
      </c>
      <c r="E332" s="29">
        <f>D332/11*12</f>
        <v>646356</v>
      </c>
      <c r="F332" s="31">
        <f t="shared" si="40"/>
        <v>0.879395918367347</v>
      </c>
    </row>
    <row r="333" spans="1:6" ht="12.75">
      <c r="A333" s="27" t="s">
        <v>86</v>
      </c>
      <c r="B333" s="28" t="s">
        <v>87</v>
      </c>
      <c r="C333" s="29">
        <v>0</v>
      </c>
      <c r="D333" s="29">
        <v>0</v>
      </c>
      <c r="E333" s="29">
        <f>D333/11*12</f>
        <v>0</v>
      </c>
      <c r="F333" s="31"/>
    </row>
    <row r="334" spans="1:6" ht="12.75">
      <c r="A334" s="27" t="s">
        <v>88</v>
      </c>
      <c r="B334" s="28" t="s">
        <v>89</v>
      </c>
      <c r="C334" s="29">
        <v>0</v>
      </c>
      <c r="D334" s="29">
        <v>0</v>
      </c>
      <c r="E334" s="29">
        <f>D334/11*12</f>
        <v>0</v>
      </c>
      <c r="F334" s="31"/>
    </row>
    <row r="335" spans="1:6" ht="12.75">
      <c r="A335" s="27" t="s">
        <v>90</v>
      </c>
      <c r="B335" s="28" t="s">
        <v>91</v>
      </c>
      <c r="C335" s="29">
        <f aca="true" t="shared" si="41" ref="C335:E336">C336</f>
        <v>4524000</v>
      </c>
      <c r="D335" s="29">
        <f t="shared" si="41"/>
        <v>4162000</v>
      </c>
      <c r="E335" s="29">
        <f t="shared" si="41"/>
        <v>4524000</v>
      </c>
      <c r="F335" s="31">
        <f t="shared" si="40"/>
        <v>1</v>
      </c>
    </row>
    <row r="336" spans="1:6" ht="38.25">
      <c r="A336" s="27" t="s">
        <v>221</v>
      </c>
      <c r="B336" s="28" t="s">
        <v>92</v>
      </c>
      <c r="C336" s="29">
        <f t="shared" si="41"/>
        <v>4524000</v>
      </c>
      <c r="D336" s="29">
        <f t="shared" si="41"/>
        <v>4162000</v>
      </c>
      <c r="E336" s="29">
        <f t="shared" si="41"/>
        <v>4524000</v>
      </c>
      <c r="F336" s="31">
        <f t="shared" si="40"/>
        <v>1</v>
      </c>
    </row>
    <row r="337" spans="1:6" ht="12.75">
      <c r="A337" s="27" t="s">
        <v>93</v>
      </c>
      <c r="B337" s="28" t="s">
        <v>94</v>
      </c>
      <c r="C337" s="29">
        <v>4524000</v>
      </c>
      <c r="D337" s="29">
        <v>4162000</v>
      </c>
      <c r="E337" s="29">
        <f>C337</f>
        <v>4524000</v>
      </c>
      <c r="F337" s="31">
        <f t="shared" si="40"/>
        <v>1</v>
      </c>
    </row>
    <row r="338" spans="1:6" ht="12.75">
      <c r="A338" s="27" t="s">
        <v>174</v>
      </c>
      <c r="B338" s="28" t="s">
        <v>106</v>
      </c>
      <c r="C338" s="29">
        <f aca="true" t="shared" si="42" ref="C338:D340">C339</f>
        <v>2170000</v>
      </c>
      <c r="D338" s="29">
        <f t="shared" si="42"/>
        <v>1810000</v>
      </c>
      <c r="E338" s="29">
        <f>E339</f>
        <v>2170000</v>
      </c>
      <c r="F338" s="31">
        <f t="shared" si="40"/>
        <v>1</v>
      </c>
    </row>
    <row r="339" spans="1:6" ht="12.75">
      <c r="A339" s="27" t="s">
        <v>220</v>
      </c>
      <c r="B339" s="28" t="s">
        <v>70</v>
      </c>
      <c r="C339" s="29">
        <f t="shared" si="42"/>
        <v>2170000</v>
      </c>
      <c r="D339" s="29">
        <f t="shared" si="42"/>
        <v>1810000</v>
      </c>
      <c r="E339" s="29">
        <f>E340</f>
        <v>2170000</v>
      </c>
      <c r="F339" s="31">
        <f t="shared" si="40"/>
        <v>1</v>
      </c>
    </row>
    <row r="340" spans="1:6" ht="12.75">
      <c r="A340" s="27" t="s">
        <v>71</v>
      </c>
      <c r="B340" s="28" t="s">
        <v>72</v>
      </c>
      <c r="C340" s="29">
        <f t="shared" si="42"/>
        <v>2170000</v>
      </c>
      <c r="D340" s="29">
        <f t="shared" si="42"/>
        <v>1810000</v>
      </c>
      <c r="E340" s="29">
        <f>E341</f>
        <v>2170000</v>
      </c>
      <c r="F340" s="31">
        <f t="shared" si="40"/>
        <v>1</v>
      </c>
    </row>
    <row r="341" spans="1:6" ht="12.75">
      <c r="A341" s="27" t="s">
        <v>77</v>
      </c>
      <c r="B341" s="28" t="s">
        <v>78</v>
      </c>
      <c r="C341" s="29">
        <f>C342+C344</f>
        <v>2170000</v>
      </c>
      <c r="D341" s="29">
        <f>D342+D344</f>
        <v>1810000</v>
      </c>
      <c r="E341" s="29">
        <f>E342+E344</f>
        <v>2170000</v>
      </c>
      <c r="F341" s="31">
        <f t="shared" si="40"/>
        <v>1</v>
      </c>
    </row>
    <row r="342" spans="1:6" ht="12.75">
      <c r="A342" s="27" t="s">
        <v>79</v>
      </c>
      <c r="B342" s="28" t="s">
        <v>80</v>
      </c>
      <c r="C342" s="29">
        <f>C343</f>
        <v>1650000</v>
      </c>
      <c r="D342" s="29">
        <f>D343</f>
        <v>1650000</v>
      </c>
      <c r="E342" s="29">
        <f>E343</f>
        <v>1650000</v>
      </c>
      <c r="F342" s="31">
        <f t="shared" si="40"/>
        <v>1</v>
      </c>
    </row>
    <row r="343" spans="1:6" ht="12.75">
      <c r="A343" s="27" t="s">
        <v>81</v>
      </c>
      <c r="B343" s="28" t="s">
        <v>82</v>
      </c>
      <c r="C343" s="29">
        <v>1650000</v>
      </c>
      <c r="D343" s="29">
        <v>1650000</v>
      </c>
      <c r="E343" s="29">
        <f>C343</f>
        <v>1650000</v>
      </c>
      <c r="F343" s="31">
        <f t="shared" si="40"/>
        <v>1</v>
      </c>
    </row>
    <row r="344" spans="1:6" ht="12.75">
      <c r="A344" s="27" t="s">
        <v>83</v>
      </c>
      <c r="B344" s="28" t="s">
        <v>44</v>
      </c>
      <c r="C344" s="29">
        <f>C345</f>
        <v>520000</v>
      </c>
      <c r="D344" s="29">
        <f>D345</f>
        <v>160000</v>
      </c>
      <c r="E344" s="29">
        <f>E345</f>
        <v>520000</v>
      </c>
      <c r="F344" s="31">
        <f t="shared" si="40"/>
        <v>1</v>
      </c>
    </row>
    <row r="345" spans="1:6" ht="12.75">
      <c r="A345" s="27" t="s">
        <v>84</v>
      </c>
      <c r="B345" s="28" t="s">
        <v>85</v>
      </c>
      <c r="C345" s="29">
        <v>520000</v>
      </c>
      <c r="D345" s="29">
        <v>160000</v>
      </c>
      <c r="E345" s="29">
        <f>C345</f>
        <v>520000</v>
      </c>
      <c r="F345" s="31">
        <f t="shared" si="40"/>
        <v>1</v>
      </c>
    </row>
    <row r="346" spans="1:6" ht="25.5">
      <c r="A346" s="27" t="s">
        <v>175</v>
      </c>
      <c r="B346" s="28" t="s">
        <v>117</v>
      </c>
      <c r="C346" s="29">
        <f aca="true" t="shared" si="43" ref="C346:D349">C347</f>
        <v>415000</v>
      </c>
      <c r="D346" s="29">
        <f t="shared" si="43"/>
        <v>307157</v>
      </c>
      <c r="E346" s="29">
        <f>E347</f>
        <v>335080.36363636365</v>
      </c>
      <c r="F346" s="31">
        <f t="shared" si="40"/>
        <v>0.8074225629791895</v>
      </c>
    </row>
    <row r="347" spans="1:6" ht="12.75">
      <c r="A347" s="27" t="s">
        <v>176</v>
      </c>
      <c r="B347" s="28" t="s">
        <v>177</v>
      </c>
      <c r="C347" s="29">
        <f t="shared" si="43"/>
        <v>415000</v>
      </c>
      <c r="D347" s="29">
        <f t="shared" si="43"/>
        <v>307157</v>
      </c>
      <c r="E347" s="29">
        <f>E348</f>
        <v>335080.36363636365</v>
      </c>
      <c r="F347" s="31">
        <f t="shared" si="40"/>
        <v>0.8074225629791895</v>
      </c>
    </row>
    <row r="348" spans="1:6" ht="12.75">
      <c r="A348" s="27" t="s">
        <v>220</v>
      </c>
      <c r="B348" s="28" t="s">
        <v>70</v>
      </c>
      <c r="C348" s="29">
        <f t="shared" si="43"/>
        <v>415000</v>
      </c>
      <c r="D348" s="29">
        <f t="shared" si="43"/>
        <v>307157</v>
      </c>
      <c r="E348" s="29">
        <f>E349</f>
        <v>335080.36363636365</v>
      </c>
      <c r="F348" s="31">
        <f t="shared" si="40"/>
        <v>0.8074225629791895</v>
      </c>
    </row>
    <row r="349" spans="1:6" ht="12.75">
      <c r="A349" s="27" t="s">
        <v>71</v>
      </c>
      <c r="B349" s="28" t="s">
        <v>72</v>
      </c>
      <c r="C349" s="29">
        <f t="shared" si="43"/>
        <v>415000</v>
      </c>
      <c r="D349" s="29">
        <f t="shared" si="43"/>
        <v>307157</v>
      </c>
      <c r="E349" s="29">
        <f>E350</f>
        <v>335080.36363636365</v>
      </c>
      <c r="F349" s="31">
        <f t="shared" si="40"/>
        <v>0.8074225629791895</v>
      </c>
    </row>
    <row r="350" spans="1:6" ht="25.5">
      <c r="A350" s="27" t="s">
        <v>75</v>
      </c>
      <c r="B350" s="28" t="s">
        <v>76</v>
      </c>
      <c r="C350" s="29">
        <v>415000</v>
      </c>
      <c r="D350" s="29">
        <v>307157</v>
      </c>
      <c r="E350" s="29">
        <f>D350/11*12</f>
        <v>335080.36363636365</v>
      </c>
      <c r="F350" s="31">
        <f t="shared" si="40"/>
        <v>0.8074225629791895</v>
      </c>
    </row>
    <row r="351" spans="1:6" ht="12.75">
      <c r="A351" s="27" t="s">
        <v>178</v>
      </c>
      <c r="B351" s="28" t="s">
        <v>179</v>
      </c>
      <c r="C351" s="29">
        <f>C352+C363+C370+C386</f>
        <v>205164000</v>
      </c>
      <c r="D351" s="29">
        <f>D352+D363+D370+D386</f>
        <v>166447908</v>
      </c>
      <c r="E351" s="29">
        <f>E352+E363+E370+E386</f>
        <v>184392278.90909094</v>
      </c>
      <c r="F351" s="31">
        <f t="shared" si="40"/>
        <v>0.8987555268423844</v>
      </c>
    </row>
    <row r="352" spans="1:6" ht="12.75">
      <c r="A352" s="27" t="s">
        <v>180</v>
      </c>
      <c r="B352" s="28" t="s">
        <v>181</v>
      </c>
      <c r="C352" s="29">
        <f aca="true" t="shared" si="44" ref="C352:E353">C353</f>
        <v>27975000</v>
      </c>
      <c r="D352" s="29">
        <f t="shared" si="44"/>
        <v>23266633</v>
      </c>
      <c r="E352" s="29">
        <f t="shared" si="44"/>
        <v>25914590.90909091</v>
      </c>
      <c r="F352" s="31">
        <f t="shared" si="40"/>
        <v>0.9263482005036965</v>
      </c>
    </row>
    <row r="353" spans="1:6" ht="12.75">
      <c r="A353" s="27" t="s">
        <v>220</v>
      </c>
      <c r="B353" s="28" t="s">
        <v>70</v>
      </c>
      <c r="C353" s="29">
        <f t="shared" si="44"/>
        <v>27975000</v>
      </c>
      <c r="D353" s="29">
        <f t="shared" si="44"/>
        <v>23266633</v>
      </c>
      <c r="E353" s="29">
        <f t="shared" si="44"/>
        <v>25914590.90909091</v>
      </c>
      <c r="F353" s="31">
        <f t="shared" si="40"/>
        <v>0.9263482005036965</v>
      </c>
    </row>
    <row r="354" spans="1:6" ht="12.75">
      <c r="A354" s="27" t="s">
        <v>71</v>
      </c>
      <c r="B354" s="28" t="s">
        <v>72</v>
      </c>
      <c r="C354" s="29">
        <f>C355+C356+C357+C360</f>
        <v>27975000</v>
      </c>
      <c r="D354" s="29">
        <f>D355+D356+D357+D360</f>
        <v>23266633</v>
      </c>
      <c r="E354" s="29">
        <f>E355+E356+E357+E360</f>
        <v>25914590.90909091</v>
      </c>
      <c r="F354" s="31">
        <f t="shared" si="40"/>
        <v>0.9263482005036965</v>
      </c>
    </row>
    <row r="355" spans="1:6" ht="12.75">
      <c r="A355" s="27" t="s">
        <v>73</v>
      </c>
      <c r="B355" s="28" t="s">
        <v>74</v>
      </c>
      <c r="C355" s="29">
        <v>13988000</v>
      </c>
      <c r="D355" s="29">
        <f>9589788+2437920</f>
        <v>12027708</v>
      </c>
      <c r="E355" s="29">
        <f>D355/11*12</f>
        <v>13121136</v>
      </c>
      <c r="F355" s="31">
        <f t="shared" si="40"/>
        <v>0.938028024020589</v>
      </c>
    </row>
    <row r="356" spans="1:6" ht="25.5">
      <c r="A356" s="27" t="s">
        <v>75</v>
      </c>
      <c r="B356" s="28" t="s">
        <v>76</v>
      </c>
      <c r="C356" s="29">
        <v>1490000</v>
      </c>
      <c r="D356" s="29">
        <f>748418+302034</f>
        <v>1050452</v>
      </c>
      <c r="E356" s="29">
        <f>D356/11*12</f>
        <v>1145947.6363636365</v>
      </c>
      <c r="F356" s="31">
        <f t="shared" si="40"/>
        <v>0.7690923733984137</v>
      </c>
    </row>
    <row r="357" spans="1:6" ht="12.75">
      <c r="A357" s="27" t="s">
        <v>90</v>
      </c>
      <c r="B357" s="28" t="s">
        <v>91</v>
      </c>
      <c r="C357" s="29">
        <f aca="true" t="shared" si="45" ref="C357:E358">C358</f>
        <v>1213000</v>
      </c>
      <c r="D357" s="29">
        <f t="shared" si="45"/>
        <v>623508</v>
      </c>
      <c r="E357" s="29">
        <f t="shared" si="45"/>
        <v>1213000</v>
      </c>
      <c r="F357" s="31">
        <f t="shared" si="40"/>
        <v>1</v>
      </c>
    </row>
    <row r="358" spans="1:6" ht="38.25">
      <c r="A358" s="27" t="s">
        <v>221</v>
      </c>
      <c r="B358" s="28" t="s">
        <v>92</v>
      </c>
      <c r="C358" s="29">
        <f t="shared" si="45"/>
        <v>1213000</v>
      </c>
      <c r="D358" s="29">
        <f t="shared" si="45"/>
        <v>623508</v>
      </c>
      <c r="E358" s="29">
        <f t="shared" si="45"/>
        <v>1213000</v>
      </c>
      <c r="F358" s="31">
        <f t="shared" si="40"/>
        <v>1</v>
      </c>
    </row>
    <row r="359" spans="1:6" ht="38.25">
      <c r="A359" s="27" t="s">
        <v>222</v>
      </c>
      <c r="B359" s="28" t="s">
        <v>223</v>
      </c>
      <c r="C359" s="29">
        <v>1213000</v>
      </c>
      <c r="D359" s="29">
        <v>623508</v>
      </c>
      <c r="E359" s="29">
        <f>C359</f>
        <v>1213000</v>
      </c>
      <c r="F359" s="31">
        <f t="shared" si="40"/>
        <v>1</v>
      </c>
    </row>
    <row r="360" spans="1:6" ht="12.75">
      <c r="A360" s="27" t="s">
        <v>107</v>
      </c>
      <c r="B360" s="28" t="s">
        <v>108</v>
      </c>
      <c r="C360" s="29">
        <f aca="true" t="shared" si="46" ref="C360:E361">C361</f>
        <v>11284000</v>
      </c>
      <c r="D360" s="29">
        <f t="shared" si="46"/>
        <v>9564965</v>
      </c>
      <c r="E360" s="29">
        <f t="shared" si="46"/>
        <v>10434507.272727273</v>
      </c>
      <c r="F360" s="31">
        <f t="shared" si="40"/>
        <v>0.9247170571364121</v>
      </c>
    </row>
    <row r="361" spans="1:6" ht="12.75">
      <c r="A361" s="27" t="s">
        <v>109</v>
      </c>
      <c r="B361" s="28" t="s">
        <v>110</v>
      </c>
      <c r="C361" s="29">
        <f t="shared" si="46"/>
        <v>11284000</v>
      </c>
      <c r="D361" s="29">
        <f t="shared" si="46"/>
        <v>9564965</v>
      </c>
      <c r="E361" s="29">
        <f t="shared" si="46"/>
        <v>10434507.272727273</v>
      </c>
      <c r="F361" s="31">
        <f t="shared" si="40"/>
        <v>0.9247170571364121</v>
      </c>
    </row>
    <row r="362" spans="1:6" ht="12.75">
      <c r="A362" s="27" t="s">
        <v>113</v>
      </c>
      <c r="B362" s="28" t="s">
        <v>114</v>
      </c>
      <c r="C362" s="29">
        <v>11284000</v>
      </c>
      <c r="D362" s="29">
        <v>9564965</v>
      </c>
      <c r="E362" s="29">
        <f>D362/11*12</f>
        <v>10434507.272727273</v>
      </c>
      <c r="F362" s="31">
        <f t="shared" si="40"/>
        <v>0.9247170571364121</v>
      </c>
    </row>
    <row r="363" spans="1:6" ht="12.75">
      <c r="A363" s="27" t="s">
        <v>182</v>
      </c>
      <c r="B363" s="28" t="s">
        <v>183</v>
      </c>
      <c r="C363" s="29">
        <f aca="true" t="shared" si="47" ref="C363:E364">C364</f>
        <v>2036000</v>
      </c>
      <c r="D363" s="29">
        <f t="shared" si="47"/>
        <v>535000</v>
      </c>
      <c r="E363" s="29">
        <f t="shared" si="47"/>
        <v>2035000</v>
      </c>
      <c r="F363" s="31">
        <f t="shared" si="40"/>
        <v>0.99950884086444</v>
      </c>
    </row>
    <row r="364" spans="1:6" ht="12.75">
      <c r="A364" s="27" t="s">
        <v>220</v>
      </c>
      <c r="B364" s="28" t="s">
        <v>70</v>
      </c>
      <c r="C364" s="29">
        <f t="shared" si="47"/>
        <v>2036000</v>
      </c>
      <c r="D364" s="29">
        <f t="shared" si="47"/>
        <v>535000</v>
      </c>
      <c r="E364" s="29">
        <f t="shared" si="47"/>
        <v>2035000</v>
      </c>
      <c r="F364" s="31">
        <f t="shared" si="40"/>
        <v>0.99950884086444</v>
      </c>
    </row>
    <row r="365" spans="1:6" ht="12.75">
      <c r="A365" s="27" t="s">
        <v>71</v>
      </c>
      <c r="B365" s="28" t="s">
        <v>72</v>
      </c>
      <c r="C365" s="29">
        <f>C367+C366</f>
        <v>2036000</v>
      </c>
      <c r="D365" s="29">
        <f>D367+D366</f>
        <v>535000</v>
      </c>
      <c r="E365" s="29">
        <f>E367+E366</f>
        <v>2035000</v>
      </c>
      <c r="F365" s="31">
        <f t="shared" si="40"/>
        <v>0.99950884086444</v>
      </c>
    </row>
    <row r="366" spans="1:6" ht="25.5">
      <c r="A366" s="27" t="s">
        <v>75</v>
      </c>
      <c r="B366" s="28" t="s">
        <v>76</v>
      </c>
      <c r="C366" s="29">
        <v>1000</v>
      </c>
      <c r="D366" s="29">
        <v>0</v>
      </c>
      <c r="E366" s="29"/>
      <c r="F366" s="31">
        <f t="shared" si="40"/>
        <v>0</v>
      </c>
    </row>
    <row r="367" spans="1:6" s="35" customFormat="1" ht="12.75">
      <c r="A367" s="27" t="s">
        <v>90</v>
      </c>
      <c r="B367" s="33" t="s">
        <v>91</v>
      </c>
      <c r="C367" s="34">
        <f aca="true" t="shared" si="48" ref="C367:E368">C368</f>
        <v>2035000</v>
      </c>
      <c r="D367" s="34">
        <f t="shared" si="48"/>
        <v>535000</v>
      </c>
      <c r="E367" s="34">
        <f t="shared" si="48"/>
        <v>2035000</v>
      </c>
      <c r="F367" s="31">
        <f t="shared" si="40"/>
        <v>1</v>
      </c>
    </row>
    <row r="368" spans="1:6" ht="38.25">
      <c r="A368" s="27" t="s">
        <v>221</v>
      </c>
      <c r="B368" s="28" t="s">
        <v>92</v>
      </c>
      <c r="C368" s="29">
        <f t="shared" si="48"/>
        <v>2035000</v>
      </c>
      <c r="D368" s="29">
        <f t="shared" si="48"/>
        <v>535000</v>
      </c>
      <c r="E368" s="29">
        <f t="shared" si="48"/>
        <v>2035000</v>
      </c>
      <c r="F368" s="31">
        <f t="shared" si="40"/>
        <v>1</v>
      </c>
    </row>
    <row r="369" spans="1:6" ht="25.5">
      <c r="A369" s="27" t="s">
        <v>97</v>
      </c>
      <c r="B369" s="28" t="s">
        <v>98</v>
      </c>
      <c r="C369" s="29">
        <v>2035000</v>
      </c>
      <c r="D369" s="29">
        <v>535000</v>
      </c>
      <c r="E369" s="29">
        <f>C369</f>
        <v>2035000</v>
      </c>
      <c r="F369" s="31">
        <f t="shared" si="40"/>
        <v>1</v>
      </c>
    </row>
    <row r="370" spans="1:6" ht="12.75">
      <c r="A370" s="27" t="s">
        <v>184</v>
      </c>
      <c r="B370" s="28" t="s">
        <v>185</v>
      </c>
      <c r="C370" s="29">
        <f aca="true" t="shared" si="49" ref="C370:E371">C371</f>
        <v>33239000</v>
      </c>
      <c r="D370" s="29">
        <f t="shared" si="49"/>
        <v>30002889</v>
      </c>
      <c r="E370" s="29">
        <f t="shared" si="49"/>
        <v>33113721.454545453</v>
      </c>
      <c r="F370" s="31">
        <f t="shared" si="40"/>
        <v>0.9962309773021286</v>
      </c>
    </row>
    <row r="371" spans="1:6" ht="12.75">
      <c r="A371" s="27" t="s">
        <v>220</v>
      </c>
      <c r="B371" s="28" t="s">
        <v>70</v>
      </c>
      <c r="C371" s="29">
        <f t="shared" si="49"/>
        <v>33239000</v>
      </c>
      <c r="D371" s="29">
        <f t="shared" si="49"/>
        <v>30002889</v>
      </c>
      <c r="E371" s="29">
        <f t="shared" si="49"/>
        <v>33113721.454545453</v>
      </c>
      <c r="F371" s="31">
        <f t="shared" si="40"/>
        <v>0.9962309773021286</v>
      </c>
    </row>
    <row r="372" spans="1:6" ht="12.75">
      <c r="A372" s="27" t="s">
        <v>71</v>
      </c>
      <c r="B372" s="28" t="s">
        <v>72</v>
      </c>
      <c r="C372" s="29">
        <f>C373+C374+C375+C378+C382</f>
        <v>33239000</v>
      </c>
      <c r="D372" s="29">
        <f>D373+D374+D375+D378+D382</f>
        <v>30002889</v>
      </c>
      <c r="E372" s="29">
        <f>E373+E374+E375+E378+E382</f>
        <v>33113721.454545453</v>
      </c>
      <c r="F372" s="31">
        <f t="shared" si="40"/>
        <v>0.9962309773021286</v>
      </c>
    </row>
    <row r="373" spans="1:6" ht="12.75">
      <c r="A373" s="27" t="s">
        <v>73</v>
      </c>
      <c r="B373" s="28" t="s">
        <v>74</v>
      </c>
      <c r="C373" s="29">
        <v>1892000</v>
      </c>
      <c r="D373" s="29">
        <v>1702419</v>
      </c>
      <c r="E373" s="29">
        <f>D373/11*12</f>
        <v>1857184.3636363638</v>
      </c>
      <c r="F373" s="31">
        <f t="shared" si="40"/>
        <v>0.9815985008648858</v>
      </c>
    </row>
    <row r="374" spans="1:6" ht="25.5">
      <c r="A374" s="27" t="s">
        <v>75</v>
      </c>
      <c r="B374" s="28" t="s">
        <v>76</v>
      </c>
      <c r="C374" s="29">
        <v>440000</v>
      </c>
      <c r="D374" s="29">
        <v>320409</v>
      </c>
      <c r="E374" s="29">
        <f>D374/11*12</f>
        <v>349537.0909090909</v>
      </c>
      <c r="F374" s="31">
        <f t="shared" si="40"/>
        <v>0.7944024793388429</v>
      </c>
    </row>
    <row r="375" spans="1:6" ht="12.75">
      <c r="A375" s="27" t="s">
        <v>90</v>
      </c>
      <c r="B375" s="28" t="s">
        <v>91</v>
      </c>
      <c r="C375" s="29">
        <f aca="true" t="shared" si="50" ref="C375:E376">C376</f>
        <v>16495000</v>
      </c>
      <c r="D375" s="29">
        <f t="shared" si="50"/>
        <v>15171000</v>
      </c>
      <c r="E375" s="29">
        <f t="shared" si="50"/>
        <v>16495000</v>
      </c>
      <c r="F375" s="31">
        <f t="shared" si="40"/>
        <v>1</v>
      </c>
    </row>
    <row r="376" spans="1:6" ht="38.25">
      <c r="A376" s="27" t="s">
        <v>221</v>
      </c>
      <c r="B376" s="28" t="s">
        <v>92</v>
      </c>
      <c r="C376" s="29">
        <f t="shared" si="50"/>
        <v>16495000</v>
      </c>
      <c r="D376" s="29">
        <f t="shared" si="50"/>
        <v>15171000</v>
      </c>
      <c r="E376" s="29">
        <f t="shared" si="50"/>
        <v>16495000</v>
      </c>
      <c r="F376" s="31">
        <f t="shared" si="40"/>
        <v>1</v>
      </c>
    </row>
    <row r="377" spans="1:6" ht="12.75">
      <c r="A377" s="27" t="s">
        <v>93</v>
      </c>
      <c r="B377" s="28" t="s">
        <v>94</v>
      </c>
      <c r="C377" s="29">
        <v>16495000</v>
      </c>
      <c r="D377" s="29">
        <v>15171000</v>
      </c>
      <c r="E377" s="29">
        <f>C377</f>
        <v>16495000</v>
      </c>
      <c r="F377" s="31">
        <f t="shared" si="40"/>
        <v>1</v>
      </c>
    </row>
    <row r="378" spans="1:6" ht="25.5">
      <c r="A378" s="27" t="s">
        <v>115</v>
      </c>
      <c r="B378" s="28" t="s">
        <v>116</v>
      </c>
      <c r="C378" s="29">
        <f>C379+C380+C381</f>
        <v>14410000</v>
      </c>
      <c r="D378" s="29">
        <f>D379+D380+D381</f>
        <v>12807061</v>
      </c>
      <c r="E378" s="29">
        <f>E379+E380+E381</f>
        <v>14410000</v>
      </c>
      <c r="F378" s="31">
        <f t="shared" si="40"/>
        <v>1</v>
      </c>
    </row>
    <row r="379" spans="1:6" ht="12.75">
      <c r="A379" s="27" t="s">
        <v>118</v>
      </c>
      <c r="B379" s="28" t="s">
        <v>119</v>
      </c>
      <c r="C379" s="29">
        <v>970000</v>
      </c>
      <c r="D379" s="29">
        <v>801100</v>
      </c>
      <c r="E379" s="29">
        <f>C379</f>
        <v>970000</v>
      </c>
      <c r="F379" s="31">
        <f t="shared" si="40"/>
        <v>1</v>
      </c>
    </row>
    <row r="380" spans="1:6" ht="12.75">
      <c r="A380" s="27" t="s">
        <v>120</v>
      </c>
      <c r="B380" s="28" t="s">
        <v>121</v>
      </c>
      <c r="C380" s="29">
        <v>600000</v>
      </c>
      <c r="D380" s="29">
        <v>520000</v>
      </c>
      <c r="E380" s="29">
        <f>C380</f>
        <v>600000</v>
      </c>
      <c r="F380" s="31">
        <f t="shared" si="40"/>
        <v>1</v>
      </c>
    </row>
    <row r="381" spans="1:6" ht="12.75">
      <c r="A381" s="27" t="s">
        <v>122</v>
      </c>
      <c r="B381" s="28" t="s">
        <v>123</v>
      </c>
      <c r="C381" s="29">
        <v>12840000</v>
      </c>
      <c r="D381" s="29">
        <v>11485961</v>
      </c>
      <c r="E381" s="29">
        <f>C381</f>
        <v>12840000</v>
      </c>
      <c r="F381" s="31">
        <f t="shared" si="40"/>
        <v>1</v>
      </c>
    </row>
    <row r="382" spans="1:6" ht="12.75">
      <c r="A382" s="27" t="s">
        <v>124</v>
      </c>
      <c r="B382" s="28" t="s">
        <v>125</v>
      </c>
      <c r="C382" s="29">
        <v>2000</v>
      </c>
      <c r="D382" s="29">
        <v>2000</v>
      </c>
      <c r="E382" s="29">
        <f>E383</f>
        <v>2000</v>
      </c>
      <c r="F382" s="31">
        <f t="shared" si="40"/>
        <v>1</v>
      </c>
    </row>
    <row r="383" spans="1:6" ht="12.75">
      <c r="A383" s="27" t="s">
        <v>126</v>
      </c>
      <c r="B383" s="28" t="s">
        <v>127</v>
      </c>
      <c r="C383" s="29">
        <v>2000</v>
      </c>
      <c r="D383" s="29">
        <v>2000</v>
      </c>
      <c r="E383" s="29">
        <f>E384</f>
        <v>2000</v>
      </c>
      <c r="F383" s="31">
        <f t="shared" si="40"/>
        <v>1</v>
      </c>
    </row>
    <row r="384" spans="1:6" ht="12.75">
      <c r="A384" s="27" t="s">
        <v>132</v>
      </c>
      <c r="B384" s="28" t="s">
        <v>133</v>
      </c>
      <c r="C384" s="29">
        <v>2000</v>
      </c>
      <c r="D384" s="29">
        <v>2000</v>
      </c>
      <c r="E384" s="29">
        <f>E385</f>
        <v>2000</v>
      </c>
      <c r="F384" s="31">
        <f t="shared" si="40"/>
        <v>1</v>
      </c>
    </row>
    <row r="385" spans="1:6" ht="12.75">
      <c r="A385" s="27" t="s">
        <v>134</v>
      </c>
      <c r="B385" s="28" t="s">
        <v>135</v>
      </c>
      <c r="C385" s="29">
        <v>2000</v>
      </c>
      <c r="D385" s="29">
        <v>2000</v>
      </c>
      <c r="E385" s="29">
        <f>D385</f>
        <v>2000</v>
      </c>
      <c r="F385" s="31">
        <f t="shared" si="40"/>
        <v>1</v>
      </c>
    </row>
    <row r="386" spans="1:6" ht="25.5">
      <c r="A386" s="27" t="s">
        <v>201</v>
      </c>
      <c r="B386" s="28" t="s">
        <v>186</v>
      </c>
      <c r="C386" s="29">
        <f aca="true" t="shared" si="51" ref="C386:E387">C387</f>
        <v>141914000</v>
      </c>
      <c r="D386" s="29">
        <f t="shared" si="51"/>
        <v>112643386</v>
      </c>
      <c r="E386" s="29">
        <f t="shared" si="51"/>
        <v>123328966.54545456</v>
      </c>
      <c r="F386" s="31">
        <f t="shared" si="40"/>
        <v>0.8690401690140125</v>
      </c>
    </row>
    <row r="387" spans="1:6" ht="12.75">
      <c r="A387" s="27" t="s">
        <v>220</v>
      </c>
      <c r="B387" s="28" t="s">
        <v>70</v>
      </c>
      <c r="C387" s="29">
        <f t="shared" si="51"/>
        <v>141914000</v>
      </c>
      <c r="D387" s="29">
        <f t="shared" si="51"/>
        <v>112643386</v>
      </c>
      <c r="E387" s="29">
        <f t="shared" si="51"/>
        <v>123328966.54545456</v>
      </c>
      <c r="F387" s="31">
        <f t="shared" si="40"/>
        <v>0.8690401690140125</v>
      </c>
    </row>
    <row r="388" spans="1:6" ht="12.75">
      <c r="A388" s="27" t="s">
        <v>71</v>
      </c>
      <c r="B388" s="28" t="s">
        <v>72</v>
      </c>
      <c r="C388" s="29">
        <f>C389+C390+C391+C394+C398</f>
        <v>141914000</v>
      </c>
      <c r="D388" s="29">
        <f>D389+D390+D391+D394+D398</f>
        <v>112643386</v>
      </c>
      <c r="E388" s="29">
        <f>E389+E390+E391+E394+E398</f>
        <v>123328966.54545456</v>
      </c>
      <c r="F388" s="31">
        <f t="shared" si="40"/>
        <v>0.8690401690140125</v>
      </c>
    </row>
    <row r="389" spans="1:6" ht="12.75">
      <c r="A389" s="27" t="s">
        <v>73</v>
      </c>
      <c r="B389" s="28" t="s">
        <v>74</v>
      </c>
      <c r="C389" s="29">
        <v>38713000</v>
      </c>
      <c r="D389" s="29">
        <f>18224624+8979077+1772336+1922142</f>
        <v>30898179</v>
      </c>
      <c r="E389" s="29">
        <f>D389/11*12</f>
        <v>33707104.36363637</v>
      </c>
      <c r="F389" s="31">
        <f t="shared" si="40"/>
        <v>0.8706921283195921</v>
      </c>
    </row>
    <row r="390" spans="1:6" ht="25.5">
      <c r="A390" s="27" t="s">
        <v>75</v>
      </c>
      <c r="B390" s="28" t="s">
        <v>76</v>
      </c>
      <c r="C390" s="29">
        <v>28813000</v>
      </c>
      <c r="D390" s="29">
        <f>6793747+5783324+648490+1146665</f>
        <v>14372226</v>
      </c>
      <c r="E390" s="29">
        <f>D390/11*12</f>
        <v>15678792</v>
      </c>
      <c r="F390" s="31">
        <f t="shared" si="40"/>
        <v>0.5441568736334293</v>
      </c>
    </row>
    <row r="391" spans="1:6" ht="12.75">
      <c r="A391" s="27" t="s">
        <v>90</v>
      </c>
      <c r="B391" s="28" t="s">
        <v>91</v>
      </c>
      <c r="C391" s="29">
        <f aca="true" t="shared" si="52" ref="C391:E392">C392</f>
        <v>1356000</v>
      </c>
      <c r="D391" s="29">
        <f t="shared" si="52"/>
        <v>961000</v>
      </c>
      <c r="E391" s="29">
        <f t="shared" si="52"/>
        <v>1356000</v>
      </c>
      <c r="F391" s="31">
        <f t="shared" si="40"/>
        <v>1</v>
      </c>
    </row>
    <row r="392" spans="1:6" ht="38.25">
      <c r="A392" s="27" t="s">
        <v>221</v>
      </c>
      <c r="B392" s="28" t="s">
        <v>92</v>
      </c>
      <c r="C392" s="29">
        <f t="shared" si="52"/>
        <v>1356000</v>
      </c>
      <c r="D392" s="29">
        <f t="shared" si="52"/>
        <v>961000</v>
      </c>
      <c r="E392" s="29">
        <f t="shared" si="52"/>
        <v>1356000</v>
      </c>
      <c r="F392" s="31">
        <f t="shared" si="40"/>
        <v>1</v>
      </c>
    </row>
    <row r="393" spans="1:6" ht="12.75">
      <c r="A393" s="27" t="s">
        <v>93</v>
      </c>
      <c r="B393" s="28" t="s">
        <v>94</v>
      </c>
      <c r="C393" s="29">
        <v>1356000</v>
      </c>
      <c r="D393" s="29">
        <v>961000</v>
      </c>
      <c r="E393" s="29">
        <f>C393</f>
        <v>1356000</v>
      </c>
      <c r="F393" s="31">
        <f t="shared" si="40"/>
        <v>1</v>
      </c>
    </row>
    <row r="394" spans="1:6" ht="12.75">
      <c r="A394" s="27" t="s">
        <v>107</v>
      </c>
      <c r="B394" s="28" t="s">
        <v>108</v>
      </c>
      <c r="C394" s="29">
        <f>C395</f>
        <v>72632000</v>
      </c>
      <c r="D394" s="29">
        <f>D395</f>
        <v>66171481</v>
      </c>
      <c r="E394" s="29">
        <f>E395</f>
        <v>72187070.18181819</v>
      </c>
      <c r="F394" s="31">
        <f t="shared" si="40"/>
        <v>0.9938741901891479</v>
      </c>
    </row>
    <row r="395" spans="1:6" ht="12.75">
      <c r="A395" s="27" t="s">
        <v>109</v>
      </c>
      <c r="B395" s="28" t="s">
        <v>110</v>
      </c>
      <c r="C395" s="29">
        <f>C396+C397</f>
        <v>72632000</v>
      </c>
      <c r="D395" s="29">
        <f>D396+D397</f>
        <v>66171481</v>
      </c>
      <c r="E395" s="29">
        <f>E396+E397</f>
        <v>72187070.18181819</v>
      </c>
      <c r="F395" s="31">
        <f aca="true" t="shared" si="53" ref="F395:F459">E395/C395</f>
        <v>0.9938741901891479</v>
      </c>
    </row>
    <row r="396" spans="1:6" ht="12.75">
      <c r="A396" s="27" t="s">
        <v>111</v>
      </c>
      <c r="B396" s="28" t="s">
        <v>112</v>
      </c>
      <c r="C396" s="29">
        <v>70898519</v>
      </c>
      <c r="D396" s="29">
        <f>64832135+23937</f>
        <v>64856072</v>
      </c>
      <c r="E396" s="29">
        <f>D396/11*12</f>
        <v>70752078.54545455</v>
      </c>
      <c r="F396" s="31">
        <f t="shared" si="53"/>
        <v>0.9979345061559685</v>
      </c>
    </row>
    <row r="397" spans="1:6" ht="12.75">
      <c r="A397" s="27" t="s">
        <v>113</v>
      </c>
      <c r="B397" s="28" t="s">
        <v>114</v>
      </c>
      <c r="C397" s="29">
        <v>1733481</v>
      </c>
      <c r="D397" s="29">
        <f>1259836+51801+450+3322</f>
        <v>1315409</v>
      </c>
      <c r="E397" s="29">
        <f>D397/11*12</f>
        <v>1434991.6363636365</v>
      </c>
      <c r="F397" s="31">
        <f t="shared" si="53"/>
        <v>0.8278092672279861</v>
      </c>
    </row>
    <row r="398" spans="1:6" ht="25.5">
      <c r="A398" s="27" t="s">
        <v>115</v>
      </c>
      <c r="B398" s="28" t="s">
        <v>116</v>
      </c>
      <c r="C398" s="29">
        <v>400000</v>
      </c>
      <c r="D398" s="29">
        <f>D399</f>
        <v>240500</v>
      </c>
      <c r="E398" s="29">
        <f>E399</f>
        <v>400000</v>
      </c>
      <c r="F398" s="31">
        <f t="shared" si="53"/>
        <v>1</v>
      </c>
    </row>
    <row r="399" spans="1:6" ht="12.75">
      <c r="A399" s="27" t="s">
        <v>118</v>
      </c>
      <c r="B399" s="28" t="s">
        <v>119</v>
      </c>
      <c r="C399" s="29">
        <v>400000</v>
      </c>
      <c r="D399" s="29">
        <v>240500</v>
      </c>
      <c r="E399" s="29">
        <f>C399</f>
        <v>400000</v>
      </c>
      <c r="F399" s="31">
        <f t="shared" si="53"/>
        <v>1</v>
      </c>
    </row>
    <row r="400" spans="1:6" ht="25.5">
      <c r="A400" s="27" t="s">
        <v>187</v>
      </c>
      <c r="B400" s="28" t="s">
        <v>188</v>
      </c>
      <c r="C400" s="29">
        <f aca="true" t="shared" si="54" ref="C400:D402">C401</f>
        <v>3296000</v>
      </c>
      <c r="D400" s="29">
        <f t="shared" si="54"/>
        <v>2298888</v>
      </c>
      <c r="E400" s="29">
        <f>E401</f>
        <v>2362877.8181818184</v>
      </c>
      <c r="F400" s="31">
        <f t="shared" si="53"/>
        <v>0.7168925419240954</v>
      </c>
    </row>
    <row r="401" spans="1:6" ht="12.75">
      <c r="A401" s="27" t="s">
        <v>231</v>
      </c>
      <c r="B401" s="28" t="s">
        <v>191</v>
      </c>
      <c r="C401" s="29">
        <f t="shared" si="54"/>
        <v>3296000</v>
      </c>
      <c r="D401" s="29">
        <f t="shared" si="54"/>
        <v>2298888</v>
      </c>
      <c r="E401" s="29">
        <f>E402</f>
        <v>2362877.8181818184</v>
      </c>
      <c r="F401" s="31">
        <f t="shared" si="53"/>
        <v>0.7168925419240954</v>
      </c>
    </row>
    <row r="402" spans="1:6" ht="12.75">
      <c r="A402" s="27" t="s">
        <v>220</v>
      </c>
      <c r="B402" s="28" t="s">
        <v>70</v>
      </c>
      <c r="C402" s="29">
        <f t="shared" si="54"/>
        <v>3296000</v>
      </c>
      <c r="D402" s="29">
        <f t="shared" si="54"/>
        <v>2298888</v>
      </c>
      <c r="E402" s="29">
        <f>E403</f>
        <v>2362877.8181818184</v>
      </c>
      <c r="F402" s="31">
        <f t="shared" si="53"/>
        <v>0.7168925419240954</v>
      </c>
    </row>
    <row r="403" spans="1:6" ht="12.75">
      <c r="A403" s="27" t="s">
        <v>71</v>
      </c>
      <c r="B403" s="28" t="s">
        <v>72</v>
      </c>
      <c r="C403" s="29">
        <f>C404+C405</f>
        <v>3296000</v>
      </c>
      <c r="D403" s="29">
        <f>D404+D405</f>
        <v>2298888</v>
      </c>
      <c r="E403" s="29">
        <f>E404+E405</f>
        <v>2362877.8181818184</v>
      </c>
      <c r="F403" s="31">
        <f t="shared" si="53"/>
        <v>0.7168925419240954</v>
      </c>
    </row>
    <row r="404" spans="1:6" ht="25.5">
      <c r="A404" s="27" t="s">
        <v>75</v>
      </c>
      <c r="B404" s="28" t="s">
        <v>76</v>
      </c>
      <c r="C404" s="29">
        <v>1701000</v>
      </c>
      <c r="D404" s="29">
        <v>703888</v>
      </c>
      <c r="E404" s="29">
        <f>D404/11*12</f>
        <v>767877.8181818182</v>
      </c>
      <c r="F404" s="31">
        <f t="shared" si="53"/>
        <v>0.4514272887606221</v>
      </c>
    </row>
    <row r="405" spans="1:6" ht="12.75">
      <c r="A405" s="27" t="s">
        <v>124</v>
      </c>
      <c r="B405" s="28" t="s">
        <v>125</v>
      </c>
      <c r="C405" s="29">
        <v>1595000</v>
      </c>
      <c r="D405" s="29">
        <f aca="true" t="shared" si="55" ref="D405:E407">D406</f>
        <v>1595000</v>
      </c>
      <c r="E405" s="29">
        <f t="shared" si="55"/>
        <v>1595000</v>
      </c>
      <c r="F405" s="31">
        <f t="shared" si="53"/>
        <v>1</v>
      </c>
    </row>
    <row r="406" spans="1:6" ht="12.75">
      <c r="A406" s="27" t="s">
        <v>126</v>
      </c>
      <c r="B406" s="28" t="s">
        <v>127</v>
      </c>
      <c r="C406" s="29">
        <v>1595000</v>
      </c>
      <c r="D406" s="29">
        <f t="shared" si="55"/>
        <v>1595000</v>
      </c>
      <c r="E406" s="29">
        <f t="shared" si="55"/>
        <v>1595000</v>
      </c>
      <c r="F406" s="31">
        <f t="shared" si="53"/>
        <v>1</v>
      </c>
    </row>
    <row r="407" spans="1:6" ht="12.75">
      <c r="A407" s="27" t="s">
        <v>132</v>
      </c>
      <c r="B407" s="28" t="s">
        <v>133</v>
      </c>
      <c r="C407" s="29">
        <v>1595000</v>
      </c>
      <c r="D407" s="29">
        <f t="shared" si="55"/>
        <v>1595000</v>
      </c>
      <c r="E407" s="29">
        <f t="shared" si="55"/>
        <v>1595000</v>
      </c>
      <c r="F407" s="31">
        <f t="shared" si="53"/>
        <v>1</v>
      </c>
    </row>
    <row r="408" spans="1:6" ht="12.75">
      <c r="A408" s="27" t="s">
        <v>134</v>
      </c>
      <c r="B408" s="28" t="s">
        <v>135</v>
      </c>
      <c r="C408" s="29">
        <v>1595000</v>
      </c>
      <c r="D408" s="29">
        <v>1595000</v>
      </c>
      <c r="E408" s="29">
        <f>C408</f>
        <v>1595000</v>
      </c>
      <c r="F408" s="31">
        <f t="shared" si="53"/>
        <v>1</v>
      </c>
    </row>
    <row r="409" spans="1:6" ht="12.75">
      <c r="A409" s="27" t="s">
        <v>192</v>
      </c>
      <c r="B409" s="28" t="s">
        <v>193</v>
      </c>
      <c r="C409" s="29">
        <f>C410+C416+C429</f>
        <v>57006000</v>
      </c>
      <c r="D409" s="29">
        <f>D410+D416+D429</f>
        <v>25089203</v>
      </c>
      <c r="E409" s="29">
        <f>E410+E416+E429</f>
        <v>27606675.999999996</v>
      </c>
      <c r="F409" s="31">
        <f t="shared" si="53"/>
        <v>0.4842766726309511</v>
      </c>
    </row>
    <row r="410" spans="1:6" ht="12.75">
      <c r="A410" s="27" t="s">
        <v>232</v>
      </c>
      <c r="B410" s="28" t="s">
        <v>233</v>
      </c>
      <c r="C410" s="29">
        <f aca="true" t="shared" si="56" ref="C410:D414">C411</f>
        <v>850000</v>
      </c>
      <c r="D410" s="29">
        <f t="shared" si="56"/>
        <v>767000</v>
      </c>
      <c r="E410" s="29">
        <f>E411</f>
        <v>850000</v>
      </c>
      <c r="F410" s="31">
        <f t="shared" si="53"/>
        <v>1</v>
      </c>
    </row>
    <row r="411" spans="1:6" ht="12.75">
      <c r="A411" s="27" t="s">
        <v>220</v>
      </c>
      <c r="B411" s="28" t="s">
        <v>70</v>
      </c>
      <c r="C411" s="29">
        <f t="shared" si="56"/>
        <v>850000</v>
      </c>
      <c r="D411" s="29">
        <f t="shared" si="56"/>
        <v>767000</v>
      </c>
      <c r="E411" s="29">
        <f>E412</f>
        <v>850000</v>
      </c>
      <c r="F411" s="31">
        <f t="shared" si="53"/>
        <v>1</v>
      </c>
    </row>
    <row r="412" spans="1:6" ht="12.75">
      <c r="A412" s="27" t="s">
        <v>71</v>
      </c>
      <c r="B412" s="28" t="s">
        <v>72</v>
      </c>
      <c r="C412" s="29">
        <f t="shared" si="56"/>
        <v>850000</v>
      </c>
      <c r="D412" s="29">
        <f t="shared" si="56"/>
        <v>767000</v>
      </c>
      <c r="E412" s="29">
        <f>E413</f>
        <v>850000</v>
      </c>
      <c r="F412" s="31">
        <f t="shared" si="53"/>
        <v>1</v>
      </c>
    </row>
    <row r="413" spans="1:6" ht="12.75">
      <c r="A413" s="27" t="s">
        <v>90</v>
      </c>
      <c r="B413" s="28" t="s">
        <v>91</v>
      </c>
      <c r="C413" s="29">
        <f t="shared" si="56"/>
        <v>850000</v>
      </c>
      <c r="D413" s="29">
        <f t="shared" si="56"/>
        <v>767000</v>
      </c>
      <c r="E413" s="29">
        <f>E414</f>
        <v>850000</v>
      </c>
      <c r="F413" s="31">
        <f t="shared" si="53"/>
        <v>1</v>
      </c>
    </row>
    <row r="414" spans="1:6" ht="38.25">
      <c r="A414" s="27" t="s">
        <v>221</v>
      </c>
      <c r="B414" s="28" t="s">
        <v>92</v>
      </c>
      <c r="C414" s="29">
        <f t="shared" si="56"/>
        <v>850000</v>
      </c>
      <c r="D414" s="29">
        <f t="shared" si="56"/>
        <v>767000</v>
      </c>
      <c r="E414" s="29">
        <f>E415</f>
        <v>850000</v>
      </c>
      <c r="F414" s="31">
        <f t="shared" si="53"/>
        <v>1</v>
      </c>
    </row>
    <row r="415" spans="1:6" ht="12.75">
      <c r="A415" s="27" t="s">
        <v>99</v>
      </c>
      <c r="B415" s="28" t="s">
        <v>100</v>
      </c>
      <c r="C415" s="29">
        <v>850000</v>
      </c>
      <c r="D415" s="29">
        <v>767000</v>
      </c>
      <c r="E415" s="29">
        <f>C415</f>
        <v>850000</v>
      </c>
      <c r="F415" s="31">
        <f t="shared" si="53"/>
        <v>1</v>
      </c>
    </row>
    <row r="416" spans="1:6" ht="12.75">
      <c r="A416" s="27" t="s">
        <v>194</v>
      </c>
      <c r="B416" s="28" t="s">
        <v>195</v>
      </c>
      <c r="C416" s="29">
        <f aca="true" t="shared" si="57" ref="C416:E417">C417</f>
        <v>51896000</v>
      </c>
      <c r="D416" s="29">
        <f t="shared" si="57"/>
        <v>21768823</v>
      </c>
      <c r="E416" s="29">
        <f t="shared" si="57"/>
        <v>23971170.545454543</v>
      </c>
      <c r="F416" s="31">
        <f t="shared" si="53"/>
        <v>0.46190786468040973</v>
      </c>
    </row>
    <row r="417" spans="1:6" ht="12.75">
      <c r="A417" s="27" t="s">
        <v>220</v>
      </c>
      <c r="B417" s="28" t="s">
        <v>70</v>
      </c>
      <c r="C417" s="29">
        <f t="shared" si="57"/>
        <v>51896000</v>
      </c>
      <c r="D417" s="29">
        <f t="shared" si="57"/>
        <v>21768823</v>
      </c>
      <c r="E417" s="29">
        <f t="shared" si="57"/>
        <v>23971170.545454543</v>
      </c>
      <c r="F417" s="31">
        <f t="shared" si="53"/>
        <v>0.46190786468040973</v>
      </c>
    </row>
    <row r="418" spans="1:6" ht="12.75">
      <c r="A418" s="27" t="s">
        <v>71</v>
      </c>
      <c r="B418" s="28" t="s">
        <v>72</v>
      </c>
      <c r="C418" s="29">
        <f>C419+C420+C423</f>
        <v>51896000</v>
      </c>
      <c r="D418" s="29">
        <f>D419+D420+D423</f>
        <v>21768823</v>
      </c>
      <c r="E418" s="29">
        <f>E419+E420+E423</f>
        <v>23971170.545454543</v>
      </c>
      <c r="F418" s="31">
        <f t="shared" si="53"/>
        <v>0.46190786468040973</v>
      </c>
    </row>
    <row r="419" spans="1:6" ht="25.5">
      <c r="A419" s="27" t="s">
        <v>75</v>
      </c>
      <c r="B419" s="28" t="s">
        <v>76</v>
      </c>
      <c r="C419" s="29">
        <v>44039000</v>
      </c>
      <c r="D419" s="29">
        <v>15855823</v>
      </c>
      <c r="E419" s="29">
        <f>D419/11*12</f>
        <v>17297261.454545453</v>
      </c>
      <c r="F419" s="31">
        <f t="shared" si="53"/>
        <v>0.3927714401904097</v>
      </c>
    </row>
    <row r="420" spans="1:6" ht="12.75">
      <c r="A420" s="27" t="s">
        <v>101</v>
      </c>
      <c r="B420" s="28" t="s">
        <v>102</v>
      </c>
      <c r="C420" s="29">
        <v>4194000</v>
      </c>
      <c r="D420" s="29">
        <f>D421</f>
        <v>2760000</v>
      </c>
      <c r="E420" s="29">
        <f>E421</f>
        <v>3010909.090909091</v>
      </c>
      <c r="F420" s="31">
        <f t="shared" si="53"/>
        <v>0.7179087007413187</v>
      </c>
    </row>
    <row r="421" spans="1:6" ht="12.75">
      <c r="A421" s="27" t="s">
        <v>224</v>
      </c>
      <c r="B421" s="28" t="s">
        <v>103</v>
      </c>
      <c r="C421" s="29">
        <v>4194000</v>
      </c>
      <c r="D421" s="29">
        <f>D422</f>
        <v>2760000</v>
      </c>
      <c r="E421" s="29">
        <f>E422</f>
        <v>3010909.090909091</v>
      </c>
      <c r="F421" s="31">
        <f t="shared" si="53"/>
        <v>0.7179087007413187</v>
      </c>
    </row>
    <row r="422" spans="1:6" ht="12.75">
      <c r="A422" s="27" t="s">
        <v>104</v>
      </c>
      <c r="B422" s="28" t="s">
        <v>105</v>
      </c>
      <c r="C422" s="29">
        <v>4194000</v>
      </c>
      <c r="D422" s="29">
        <v>2760000</v>
      </c>
      <c r="E422" s="29">
        <f>D422/11*12</f>
        <v>3010909.090909091</v>
      </c>
      <c r="F422" s="31">
        <f t="shared" si="53"/>
        <v>0.7179087007413187</v>
      </c>
    </row>
    <row r="423" spans="1:6" ht="12.75">
      <c r="A423" s="27" t="s">
        <v>124</v>
      </c>
      <c r="B423" s="28" t="s">
        <v>125</v>
      </c>
      <c r="C423" s="29">
        <f>C424</f>
        <v>3663000</v>
      </c>
      <c r="D423" s="29">
        <f>D424</f>
        <v>3153000</v>
      </c>
      <c r="E423" s="29">
        <f>E424</f>
        <v>3663000</v>
      </c>
      <c r="F423" s="31">
        <f t="shared" si="53"/>
        <v>1</v>
      </c>
    </row>
    <row r="424" spans="1:6" ht="12.75">
      <c r="A424" s="27" t="s">
        <v>126</v>
      </c>
      <c r="B424" s="28" t="s">
        <v>127</v>
      </c>
      <c r="C424" s="29">
        <f>C425+C427</f>
        <v>3663000</v>
      </c>
      <c r="D424" s="29">
        <f>D425+D427</f>
        <v>3153000</v>
      </c>
      <c r="E424" s="29">
        <f>E425+E427</f>
        <v>3663000</v>
      </c>
      <c r="F424" s="31">
        <f t="shared" si="53"/>
        <v>1</v>
      </c>
    </row>
    <row r="425" spans="1:6" ht="12.75">
      <c r="A425" s="27" t="s">
        <v>128</v>
      </c>
      <c r="B425" s="28" t="s">
        <v>129</v>
      </c>
      <c r="C425" s="29">
        <f>C426</f>
        <v>1005000</v>
      </c>
      <c r="D425" s="29">
        <f>D426</f>
        <v>495000</v>
      </c>
      <c r="E425" s="29">
        <f>E426</f>
        <v>1005000</v>
      </c>
      <c r="F425" s="31">
        <f t="shared" si="53"/>
        <v>1</v>
      </c>
    </row>
    <row r="426" spans="1:6" ht="12.75">
      <c r="A426" s="27" t="s">
        <v>130</v>
      </c>
      <c r="B426" s="28" t="s">
        <v>131</v>
      </c>
      <c r="C426" s="29">
        <v>1005000</v>
      </c>
      <c r="D426" s="29">
        <v>495000</v>
      </c>
      <c r="E426" s="29">
        <f>C426</f>
        <v>1005000</v>
      </c>
      <c r="F426" s="31">
        <f t="shared" si="53"/>
        <v>1</v>
      </c>
    </row>
    <row r="427" spans="1:6" ht="12.75">
      <c r="A427" s="27" t="s">
        <v>132</v>
      </c>
      <c r="B427" s="28" t="s">
        <v>133</v>
      </c>
      <c r="C427" s="29">
        <v>2658000</v>
      </c>
      <c r="D427" s="29">
        <f>D428</f>
        <v>2658000</v>
      </c>
      <c r="E427" s="29">
        <f>E428</f>
        <v>2658000</v>
      </c>
      <c r="F427" s="31">
        <f t="shared" si="53"/>
        <v>1</v>
      </c>
    </row>
    <row r="428" spans="1:6" ht="12.75">
      <c r="A428" s="27" t="s">
        <v>134</v>
      </c>
      <c r="B428" s="28" t="s">
        <v>135</v>
      </c>
      <c r="C428" s="29">
        <v>2658000</v>
      </c>
      <c r="D428" s="29">
        <v>2658000</v>
      </c>
      <c r="E428" s="29">
        <f>C428</f>
        <v>2658000</v>
      </c>
      <c r="F428" s="31">
        <f t="shared" si="53"/>
        <v>1</v>
      </c>
    </row>
    <row r="429" spans="1:6" ht="12.75">
      <c r="A429" s="27" t="s">
        <v>196</v>
      </c>
      <c r="B429" s="28" t="s">
        <v>197</v>
      </c>
      <c r="C429" s="29">
        <f aca="true" t="shared" si="58" ref="C429:E430">C430</f>
        <v>4260000</v>
      </c>
      <c r="D429" s="29">
        <f t="shared" si="58"/>
        <v>2553380</v>
      </c>
      <c r="E429" s="29">
        <f t="shared" si="58"/>
        <v>2785505.4545454546</v>
      </c>
      <c r="F429" s="31">
        <f t="shared" si="53"/>
        <v>0.6538745198463508</v>
      </c>
    </row>
    <row r="430" spans="1:6" ht="12.75">
      <c r="A430" s="27" t="s">
        <v>220</v>
      </c>
      <c r="B430" s="28" t="s">
        <v>70</v>
      </c>
      <c r="C430" s="29">
        <f t="shared" si="58"/>
        <v>4260000</v>
      </c>
      <c r="D430" s="29">
        <f t="shared" si="58"/>
        <v>2553380</v>
      </c>
      <c r="E430" s="29">
        <f t="shared" si="58"/>
        <v>2785505.4545454546</v>
      </c>
      <c r="F430" s="31">
        <f t="shared" si="53"/>
        <v>0.6538745198463508</v>
      </c>
    </row>
    <row r="431" spans="1:6" ht="12.75">
      <c r="A431" s="27" t="s">
        <v>71</v>
      </c>
      <c r="B431" s="28" t="s">
        <v>72</v>
      </c>
      <c r="C431" s="29">
        <f>C432+C433+C437</f>
        <v>4260000</v>
      </c>
      <c r="D431" s="29">
        <f>D432+D433+D437</f>
        <v>2553380</v>
      </c>
      <c r="E431" s="29">
        <f>E432+E433+E437</f>
        <v>2785505.4545454546</v>
      </c>
      <c r="F431" s="31">
        <f t="shared" si="53"/>
        <v>0.6538745198463508</v>
      </c>
    </row>
    <row r="432" spans="1:6" ht="25.5">
      <c r="A432" s="27" t="s">
        <v>75</v>
      </c>
      <c r="B432" s="28" t="s">
        <v>76</v>
      </c>
      <c r="C432" s="29">
        <v>2252000</v>
      </c>
      <c r="D432" s="29">
        <v>1414139</v>
      </c>
      <c r="E432" s="29">
        <f>D432/11*12</f>
        <v>1542697.0909090908</v>
      </c>
      <c r="F432" s="31">
        <f t="shared" si="53"/>
        <v>0.6850342321976425</v>
      </c>
    </row>
    <row r="433" spans="1:6" ht="12.75">
      <c r="A433" s="27" t="s">
        <v>90</v>
      </c>
      <c r="B433" s="28" t="s">
        <v>91</v>
      </c>
      <c r="C433" s="29">
        <f>C434</f>
        <v>356000</v>
      </c>
      <c r="D433" s="29">
        <f>D434</f>
        <v>151683</v>
      </c>
      <c r="E433" s="29">
        <f>E434</f>
        <v>165472.36363636365</v>
      </c>
      <c r="F433" s="31">
        <f t="shared" si="53"/>
        <v>0.46481001021450463</v>
      </c>
    </row>
    <row r="434" spans="1:6" ht="38.25">
      <c r="A434" s="27" t="s">
        <v>221</v>
      </c>
      <c r="B434" s="28" t="s">
        <v>92</v>
      </c>
      <c r="C434" s="29">
        <f>C435+C436</f>
        <v>356000</v>
      </c>
      <c r="D434" s="29">
        <f>D435+D436</f>
        <v>151683</v>
      </c>
      <c r="E434" s="29">
        <f>E435+E436</f>
        <v>165472.36363636365</v>
      </c>
      <c r="F434" s="31">
        <f t="shared" si="53"/>
        <v>0.46481001021450463</v>
      </c>
    </row>
    <row r="435" spans="1:6" ht="12.75">
      <c r="A435" s="27" t="s">
        <v>93</v>
      </c>
      <c r="B435" s="28" t="s">
        <v>94</v>
      </c>
      <c r="C435" s="29">
        <v>176000</v>
      </c>
      <c r="D435" s="29">
        <v>77838</v>
      </c>
      <c r="E435" s="29">
        <f>D435/11*12</f>
        <v>84914.18181818182</v>
      </c>
      <c r="F435" s="31">
        <f t="shared" si="53"/>
        <v>0.48246694214876035</v>
      </c>
    </row>
    <row r="436" spans="1:6" ht="12.75">
      <c r="A436" s="27" t="s">
        <v>95</v>
      </c>
      <c r="B436" s="28" t="s">
        <v>96</v>
      </c>
      <c r="C436" s="29">
        <v>180000</v>
      </c>
      <c r="D436" s="29">
        <v>73845</v>
      </c>
      <c r="E436" s="29">
        <f>D436/11*12</f>
        <v>80558.18181818182</v>
      </c>
      <c r="F436" s="31">
        <f t="shared" si="53"/>
        <v>0.4475454545454546</v>
      </c>
    </row>
    <row r="437" spans="1:6" ht="25.5">
      <c r="A437" s="27" t="s">
        <v>115</v>
      </c>
      <c r="B437" s="28" t="s">
        <v>116</v>
      </c>
      <c r="C437" s="29">
        <f>C438</f>
        <v>1652000</v>
      </c>
      <c r="D437" s="29">
        <f>D438</f>
        <v>987558</v>
      </c>
      <c r="E437" s="29">
        <f>E438</f>
        <v>1077336</v>
      </c>
      <c r="F437" s="31">
        <f t="shared" si="53"/>
        <v>0.6521404358353511</v>
      </c>
    </row>
    <row r="438" spans="1:6" ht="12.75">
      <c r="A438" s="27" t="s">
        <v>118</v>
      </c>
      <c r="B438" s="28" t="s">
        <v>119</v>
      </c>
      <c r="C438" s="29">
        <v>1652000</v>
      </c>
      <c r="D438" s="29">
        <v>987558</v>
      </c>
      <c r="E438" s="29">
        <f>D438/11*12</f>
        <v>1077336</v>
      </c>
      <c r="F438" s="31">
        <f t="shared" si="53"/>
        <v>0.6521404358353511</v>
      </c>
    </row>
    <row r="439" spans="1:6" ht="12.75">
      <c r="A439" s="27" t="s">
        <v>236</v>
      </c>
      <c r="B439" s="28" t="s">
        <v>14</v>
      </c>
      <c r="C439" s="29">
        <f>C441+C449+C454+C446+C444</f>
        <v>8162000</v>
      </c>
      <c r="D439" s="29">
        <f>D441+D449+D454+D446+D444</f>
        <v>30512426</v>
      </c>
      <c r="E439" s="29">
        <f>E441+E449+E454+E446+E444</f>
        <v>30512426</v>
      </c>
      <c r="F439" s="31">
        <f t="shared" si="53"/>
        <v>3.738351629502573</v>
      </c>
    </row>
    <row r="440" spans="1:6" s="26" customFormat="1" ht="12.75">
      <c r="A440" s="17" t="s">
        <v>49</v>
      </c>
      <c r="B440" s="14" t="s">
        <v>50</v>
      </c>
      <c r="C440" s="13">
        <f>C443+C446+C441</f>
        <v>0</v>
      </c>
      <c r="D440" s="13">
        <f>D441</f>
        <v>2377258</v>
      </c>
      <c r="E440" s="13">
        <f>E441</f>
        <v>2377258</v>
      </c>
      <c r="F440" s="31"/>
    </row>
    <row r="441" spans="1:6" ht="12.75">
      <c r="A441" s="27" t="s">
        <v>242</v>
      </c>
      <c r="B441" s="28">
        <v>3602</v>
      </c>
      <c r="C441" s="29">
        <f aca="true" t="shared" si="59" ref="C441:E444">C442</f>
        <v>0</v>
      </c>
      <c r="D441" s="29">
        <f t="shared" si="59"/>
        <v>2377258</v>
      </c>
      <c r="E441" s="29">
        <f t="shared" si="59"/>
        <v>2377258</v>
      </c>
      <c r="F441" s="31"/>
    </row>
    <row r="442" spans="1:6" ht="12.75">
      <c r="A442" s="27" t="s">
        <v>241</v>
      </c>
      <c r="B442" s="28">
        <v>360232</v>
      </c>
      <c r="C442" s="29">
        <f t="shared" si="59"/>
        <v>0</v>
      </c>
      <c r="D442" s="29">
        <f t="shared" si="59"/>
        <v>2377258</v>
      </c>
      <c r="E442" s="29">
        <f t="shared" si="59"/>
        <v>2377258</v>
      </c>
      <c r="F442" s="31"/>
    </row>
    <row r="443" spans="1:6" ht="25.5">
      <c r="A443" s="27" t="s">
        <v>240</v>
      </c>
      <c r="B443" s="28">
        <v>36023202</v>
      </c>
      <c r="C443" s="29">
        <v>0</v>
      </c>
      <c r="D443" s="29">
        <v>2377258</v>
      </c>
      <c r="E443" s="29">
        <f>D443</f>
        <v>2377258</v>
      </c>
      <c r="F443" s="31"/>
    </row>
    <row r="444" spans="1:6" ht="12.75">
      <c r="A444" s="27" t="s">
        <v>256</v>
      </c>
      <c r="B444" s="28">
        <v>3902</v>
      </c>
      <c r="C444" s="29">
        <f t="shared" si="59"/>
        <v>0</v>
      </c>
      <c r="D444" s="29">
        <f t="shared" si="59"/>
        <v>563</v>
      </c>
      <c r="E444" s="29">
        <f t="shared" si="59"/>
        <v>563</v>
      </c>
      <c r="F444" s="31"/>
    </row>
    <row r="445" spans="1:6" ht="12.75">
      <c r="A445" s="27" t="s">
        <v>262</v>
      </c>
      <c r="B445" s="28">
        <v>390201</v>
      </c>
      <c r="C445" s="29">
        <v>0</v>
      </c>
      <c r="D445" s="29">
        <v>563</v>
      </c>
      <c r="E445" s="29">
        <f>D445</f>
        <v>563</v>
      </c>
      <c r="F445" s="31"/>
    </row>
    <row r="446" spans="1:6" ht="12.75">
      <c r="A446" s="27" t="s">
        <v>243</v>
      </c>
      <c r="B446" s="39" t="s">
        <v>246</v>
      </c>
      <c r="C446" s="29">
        <f aca="true" t="shared" si="60" ref="C446:E447">C447</f>
        <v>0</v>
      </c>
      <c r="D446" s="29">
        <f t="shared" si="60"/>
        <v>20000000</v>
      </c>
      <c r="E446" s="29">
        <f t="shared" si="60"/>
        <v>20000000</v>
      </c>
      <c r="F446" s="31"/>
    </row>
    <row r="447" spans="1:6" ht="12.75">
      <c r="A447" s="27" t="s">
        <v>244</v>
      </c>
      <c r="B447" s="28">
        <v>4002</v>
      </c>
      <c r="C447" s="29">
        <f t="shared" si="60"/>
        <v>0</v>
      </c>
      <c r="D447" s="29">
        <f t="shared" si="60"/>
        <v>20000000</v>
      </c>
      <c r="E447" s="29">
        <f t="shared" si="60"/>
        <v>20000000</v>
      </c>
      <c r="F447" s="31"/>
    </row>
    <row r="448" spans="1:6" ht="25.5">
      <c r="A448" s="27" t="s">
        <v>245</v>
      </c>
      <c r="B448" s="28">
        <v>400214</v>
      </c>
      <c r="C448" s="29"/>
      <c r="D448" s="29">
        <v>20000000</v>
      </c>
      <c r="E448" s="29">
        <f>D448</f>
        <v>20000000</v>
      </c>
      <c r="F448" s="31"/>
    </row>
    <row r="449" spans="1:6" ht="12.75">
      <c r="A449" s="27" t="s">
        <v>53</v>
      </c>
      <c r="B449" s="28" t="s">
        <v>54</v>
      </c>
      <c r="C449" s="29">
        <f aca="true" t="shared" si="61" ref="C449:E450">C450</f>
        <v>2666000</v>
      </c>
      <c r="D449" s="29">
        <f t="shared" si="61"/>
        <v>2566251</v>
      </c>
      <c r="E449" s="29">
        <f t="shared" si="61"/>
        <v>2566251</v>
      </c>
      <c r="F449" s="31">
        <f t="shared" si="53"/>
        <v>0.9625847711927982</v>
      </c>
    </row>
    <row r="450" spans="1:6" ht="12.75">
      <c r="A450" s="27" t="s">
        <v>55</v>
      </c>
      <c r="B450" s="28" t="s">
        <v>56</v>
      </c>
      <c r="C450" s="29">
        <f t="shared" si="61"/>
        <v>2666000</v>
      </c>
      <c r="D450" s="29">
        <f t="shared" si="61"/>
        <v>2566251</v>
      </c>
      <c r="E450" s="29">
        <f t="shared" si="61"/>
        <v>2566251</v>
      </c>
      <c r="F450" s="31">
        <f t="shared" si="53"/>
        <v>0.9625847711927982</v>
      </c>
    </row>
    <row r="451" spans="1:6" ht="38.25">
      <c r="A451" s="27" t="s">
        <v>237</v>
      </c>
      <c r="B451" s="28" t="s">
        <v>57</v>
      </c>
      <c r="C451" s="29">
        <f>C453</f>
        <v>2666000</v>
      </c>
      <c r="D451" s="29">
        <f>D453+D452</f>
        <v>2566251</v>
      </c>
      <c r="E451" s="29">
        <f>E453+E452</f>
        <v>2566251</v>
      </c>
      <c r="F451" s="31">
        <f t="shared" si="53"/>
        <v>0.9625847711927982</v>
      </c>
    </row>
    <row r="452" spans="1:6" ht="12.75">
      <c r="A452" s="27" t="s">
        <v>267</v>
      </c>
      <c r="B452" s="28">
        <v>420205</v>
      </c>
      <c r="C452" s="29">
        <v>0</v>
      </c>
      <c r="D452" s="29">
        <v>60300</v>
      </c>
      <c r="E452" s="29">
        <f>D452</f>
        <v>60300</v>
      </c>
      <c r="F452" s="31"/>
    </row>
    <row r="453" spans="1:6" ht="25.5">
      <c r="A453" s="27" t="s">
        <v>58</v>
      </c>
      <c r="B453" s="28" t="s">
        <v>59</v>
      </c>
      <c r="C453" s="29">
        <v>2666000</v>
      </c>
      <c r="D453" s="29">
        <v>2505951</v>
      </c>
      <c r="E453" s="29">
        <f>D453</f>
        <v>2505951</v>
      </c>
      <c r="F453" s="31">
        <f t="shared" si="53"/>
        <v>0.9399666166541636</v>
      </c>
    </row>
    <row r="454" spans="1:6" ht="25.5">
      <c r="A454" s="27" t="s">
        <v>63</v>
      </c>
      <c r="B454" s="28" t="s">
        <v>64</v>
      </c>
      <c r="C454" s="29">
        <v>5496000</v>
      </c>
      <c r="D454" s="29">
        <f>D455+D458</f>
        <v>5568354</v>
      </c>
      <c r="E454" s="29">
        <f>E455+E458</f>
        <v>5568354</v>
      </c>
      <c r="F454" s="31">
        <f t="shared" si="53"/>
        <v>1.013164847161572</v>
      </c>
    </row>
    <row r="455" spans="1:6" ht="12.75">
      <c r="A455" s="27" t="s">
        <v>219</v>
      </c>
      <c r="B455" s="28" t="s">
        <v>65</v>
      </c>
      <c r="C455" s="29">
        <f>C456+C457</f>
        <v>5119000</v>
      </c>
      <c r="D455" s="29">
        <f>D456+D457</f>
        <v>5149835</v>
      </c>
      <c r="E455" s="29">
        <f>E456+E457</f>
        <v>5149835</v>
      </c>
      <c r="F455" s="31">
        <f t="shared" si="53"/>
        <v>1.0060236374291853</v>
      </c>
    </row>
    <row r="456" spans="1:6" ht="12.75">
      <c r="A456" s="27" t="s">
        <v>203</v>
      </c>
      <c r="B456" s="28">
        <v>45020101</v>
      </c>
      <c r="C456" s="29">
        <v>0</v>
      </c>
      <c r="D456" s="29">
        <v>0</v>
      </c>
      <c r="E456" s="29"/>
      <c r="F456" s="31"/>
    </row>
    <row r="457" spans="1:6" ht="12.75">
      <c r="A457" s="27" t="s">
        <v>202</v>
      </c>
      <c r="B457" s="28" t="s">
        <v>66</v>
      </c>
      <c r="C457" s="29">
        <v>5119000</v>
      </c>
      <c r="D457" s="29">
        <v>5149835</v>
      </c>
      <c r="E457" s="29">
        <f>D457</f>
        <v>5149835</v>
      </c>
      <c r="F457" s="31">
        <f t="shared" si="53"/>
        <v>1.0060236374291853</v>
      </c>
    </row>
    <row r="458" spans="1:6" ht="12.75">
      <c r="A458" s="27" t="s">
        <v>258</v>
      </c>
      <c r="B458" s="28" t="s">
        <v>259</v>
      </c>
      <c r="C458" s="29">
        <f>C459</f>
        <v>377000</v>
      </c>
      <c r="D458" s="29">
        <f>D459</f>
        <v>418519</v>
      </c>
      <c r="E458" s="29">
        <f>E459</f>
        <v>418519</v>
      </c>
      <c r="F458" s="31">
        <f t="shared" si="53"/>
        <v>1.1101299734748011</v>
      </c>
    </row>
    <row r="459" spans="1:6" ht="12.75">
      <c r="A459" s="27" t="s">
        <v>203</v>
      </c>
      <c r="B459" s="28" t="s">
        <v>260</v>
      </c>
      <c r="C459" s="29">
        <v>377000</v>
      </c>
      <c r="D459" s="29">
        <v>418519</v>
      </c>
      <c r="E459" s="29">
        <f>D459</f>
        <v>418519</v>
      </c>
      <c r="F459" s="31">
        <f t="shared" si="53"/>
        <v>1.1101299734748011</v>
      </c>
    </row>
    <row r="460" spans="1:6" ht="25.5">
      <c r="A460" s="27" t="s">
        <v>204</v>
      </c>
      <c r="B460" s="28" t="s">
        <v>68</v>
      </c>
      <c r="C460" s="29">
        <f>C462+C471+C478+C485+C497+C509+C522+C527+C537</f>
        <v>116483000</v>
      </c>
      <c r="D460" s="29">
        <f>D462+D471+D478+D485+D497+D509+D522+D527+D537</f>
        <v>18312041</v>
      </c>
      <c r="E460" s="29">
        <f>E462+E471+E478+E485+E497+E509+E522+E527+E537</f>
        <v>19990705.09090909</v>
      </c>
      <c r="F460" s="31">
        <f aca="true" t="shared" si="62" ref="F460:F523">E460/C460</f>
        <v>0.17161907824239667</v>
      </c>
    </row>
    <row r="461" spans="1:6" ht="12.75">
      <c r="A461" s="27" t="s">
        <v>205</v>
      </c>
      <c r="B461" s="28" t="s">
        <v>170</v>
      </c>
      <c r="C461" s="29">
        <f>C462+C471</f>
        <v>9183000</v>
      </c>
      <c r="D461" s="29">
        <f>D462+D471</f>
        <v>1551162</v>
      </c>
      <c r="E461" s="29">
        <f>E462+E471</f>
        <v>1692176.7272727273</v>
      </c>
      <c r="F461" s="31">
        <f t="shared" si="62"/>
        <v>0.1842727569718749</v>
      </c>
    </row>
    <row r="462" spans="1:6" ht="12.75">
      <c r="A462" s="27" t="s">
        <v>171</v>
      </c>
      <c r="B462" s="28" t="s">
        <v>141</v>
      </c>
      <c r="C462" s="29">
        <f>C463</f>
        <v>9149000</v>
      </c>
      <c r="D462" s="29">
        <f>D463</f>
        <v>1531662</v>
      </c>
      <c r="E462" s="29">
        <f>E463</f>
        <v>1670904</v>
      </c>
      <c r="F462" s="31">
        <f t="shared" si="62"/>
        <v>0.18263241884358947</v>
      </c>
    </row>
    <row r="463" spans="1:6" ht="12.75">
      <c r="A463" s="27" t="s">
        <v>136</v>
      </c>
      <c r="B463" s="28" t="s">
        <v>137</v>
      </c>
      <c r="C463" s="29">
        <f>C464+C467</f>
        <v>9149000</v>
      </c>
      <c r="D463" s="29">
        <f>D464+D467</f>
        <v>1531662</v>
      </c>
      <c r="E463" s="29">
        <f>E464+E467</f>
        <v>1670904</v>
      </c>
      <c r="F463" s="31">
        <f t="shared" si="62"/>
        <v>0.18263241884358947</v>
      </c>
    </row>
    <row r="464" spans="1:6" ht="25.5">
      <c r="A464" s="27" t="s">
        <v>227</v>
      </c>
      <c r="B464" s="28" t="s">
        <v>152</v>
      </c>
      <c r="C464" s="29">
        <v>10000</v>
      </c>
      <c r="D464" s="29">
        <f>D465</f>
        <v>7962</v>
      </c>
      <c r="E464" s="29">
        <f>E465</f>
        <v>8685.818181818182</v>
      </c>
      <c r="F464" s="31">
        <f t="shared" si="62"/>
        <v>0.8685818181818182</v>
      </c>
    </row>
    <row r="465" spans="1:6" ht="12.75">
      <c r="A465" s="27" t="s">
        <v>229</v>
      </c>
      <c r="B465" s="28" t="s">
        <v>156</v>
      </c>
      <c r="C465" s="29">
        <v>10000</v>
      </c>
      <c r="D465" s="29">
        <f>D466</f>
        <v>7962</v>
      </c>
      <c r="E465" s="29">
        <f>E466</f>
        <v>8685.818181818182</v>
      </c>
      <c r="F465" s="31">
        <f t="shared" si="62"/>
        <v>0.8685818181818182</v>
      </c>
    </row>
    <row r="466" spans="1:6" ht="12.75">
      <c r="A466" s="27" t="s">
        <v>154</v>
      </c>
      <c r="B466" s="28" t="s">
        <v>208</v>
      </c>
      <c r="C466" s="29">
        <v>10000</v>
      </c>
      <c r="D466" s="29">
        <v>7962</v>
      </c>
      <c r="E466" s="29">
        <f>D466/11*12</f>
        <v>8685.818181818182</v>
      </c>
      <c r="F466" s="31">
        <f t="shared" si="62"/>
        <v>0.8685818181818182</v>
      </c>
    </row>
    <row r="467" spans="1:6" ht="12.75">
      <c r="A467" s="27" t="s">
        <v>157</v>
      </c>
      <c r="B467" s="28" t="s">
        <v>158</v>
      </c>
      <c r="C467" s="29">
        <f aca="true" t="shared" si="63" ref="C467:D469">C468</f>
        <v>9139000</v>
      </c>
      <c r="D467" s="29">
        <f t="shared" si="63"/>
        <v>1523700</v>
      </c>
      <c r="E467" s="29">
        <f>E468</f>
        <v>1662218.1818181819</v>
      </c>
      <c r="F467" s="31">
        <f t="shared" si="62"/>
        <v>0.18188184503973978</v>
      </c>
    </row>
    <row r="468" spans="1:6" ht="12.75">
      <c r="A468" s="27" t="s">
        <v>159</v>
      </c>
      <c r="B468" s="28" t="s">
        <v>160</v>
      </c>
      <c r="C468" s="29">
        <f t="shared" si="63"/>
        <v>9139000</v>
      </c>
      <c r="D468" s="29">
        <f t="shared" si="63"/>
        <v>1523700</v>
      </c>
      <c r="E468" s="29">
        <f>E469</f>
        <v>1662218.1818181819</v>
      </c>
      <c r="F468" s="31">
        <f t="shared" si="62"/>
        <v>0.18188184503973978</v>
      </c>
    </row>
    <row r="469" spans="1:6" ht="12.75">
      <c r="A469" s="27" t="s">
        <v>161</v>
      </c>
      <c r="B469" s="28" t="s">
        <v>162</v>
      </c>
      <c r="C469" s="29">
        <f t="shared" si="63"/>
        <v>9139000</v>
      </c>
      <c r="D469" s="29">
        <f t="shared" si="63"/>
        <v>1523700</v>
      </c>
      <c r="E469" s="29">
        <f>E470</f>
        <v>1662218.1818181819</v>
      </c>
      <c r="F469" s="31">
        <f t="shared" si="62"/>
        <v>0.18188184503973978</v>
      </c>
    </row>
    <row r="470" spans="1:6" ht="12.75">
      <c r="A470" s="27" t="s">
        <v>167</v>
      </c>
      <c r="B470" s="28" t="s">
        <v>168</v>
      </c>
      <c r="C470" s="29">
        <v>9139000</v>
      </c>
      <c r="D470" s="29">
        <v>1523700</v>
      </c>
      <c r="E470" s="29">
        <f>D470/11*12</f>
        <v>1662218.1818181819</v>
      </c>
      <c r="F470" s="31">
        <f t="shared" si="62"/>
        <v>0.18188184503973978</v>
      </c>
    </row>
    <row r="471" spans="1:6" ht="12.75">
      <c r="A471" s="27" t="s">
        <v>172</v>
      </c>
      <c r="B471" s="28" t="s">
        <v>173</v>
      </c>
      <c r="C471" s="29">
        <f aca="true" t="shared" si="64" ref="C471:D475">C472</f>
        <v>34000</v>
      </c>
      <c r="D471" s="29">
        <f t="shared" si="64"/>
        <v>19500</v>
      </c>
      <c r="E471" s="29">
        <f>E472</f>
        <v>21272.727272727272</v>
      </c>
      <c r="F471" s="31">
        <f t="shared" si="62"/>
        <v>0.6256684491978609</v>
      </c>
    </row>
    <row r="472" spans="1:6" ht="12.75">
      <c r="A472" s="27" t="s">
        <v>136</v>
      </c>
      <c r="B472" s="28" t="s">
        <v>137</v>
      </c>
      <c r="C472" s="29">
        <f t="shared" si="64"/>
        <v>34000</v>
      </c>
      <c r="D472" s="29">
        <f t="shared" si="64"/>
        <v>19500</v>
      </c>
      <c r="E472" s="29">
        <f>E473</f>
        <v>21272.727272727272</v>
      </c>
      <c r="F472" s="31">
        <f t="shared" si="62"/>
        <v>0.6256684491978609</v>
      </c>
    </row>
    <row r="473" spans="1:6" ht="12.75">
      <c r="A473" s="27" t="s">
        <v>157</v>
      </c>
      <c r="B473" s="28" t="s">
        <v>158</v>
      </c>
      <c r="C473" s="29">
        <f t="shared" si="64"/>
        <v>34000</v>
      </c>
      <c r="D473" s="29">
        <f t="shared" si="64"/>
        <v>19500</v>
      </c>
      <c r="E473" s="29">
        <f>E474</f>
        <v>21272.727272727272</v>
      </c>
      <c r="F473" s="31">
        <f t="shared" si="62"/>
        <v>0.6256684491978609</v>
      </c>
    </row>
    <row r="474" spans="1:6" ht="12.75">
      <c r="A474" s="27" t="s">
        <v>159</v>
      </c>
      <c r="B474" s="28" t="s">
        <v>160</v>
      </c>
      <c r="C474" s="29">
        <f t="shared" si="64"/>
        <v>34000</v>
      </c>
      <c r="D474" s="29">
        <f t="shared" si="64"/>
        <v>19500</v>
      </c>
      <c r="E474" s="29">
        <f>E475</f>
        <v>21272.727272727272</v>
      </c>
      <c r="F474" s="31">
        <f t="shared" si="62"/>
        <v>0.6256684491978609</v>
      </c>
    </row>
    <row r="475" spans="1:6" ht="12.75">
      <c r="A475" s="27" t="s">
        <v>161</v>
      </c>
      <c r="B475" s="28" t="s">
        <v>162</v>
      </c>
      <c r="C475" s="29">
        <f t="shared" si="64"/>
        <v>34000</v>
      </c>
      <c r="D475" s="29">
        <f t="shared" si="64"/>
        <v>19500</v>
      </c>
      <c r="E475" s="29">
        <f>E476</f>
        <v>21272.727272727272</v>
      </c>
      <c r="F475" s="31">
        <f t="shared" si="62"/>
        <v>0.6256684491978609</v>
      </c>
    </row>
    <row r="476" spans="1:6" ht="12.75">
      <c r="A476" s="27" t="s">
        <v>167</v>
      </c>
      <c r="B476" s="28" t="s">
        <v>168</v>
      </c>
      <c r="C476" s="29">
        <v>34000</v>
      </c>
      <c r="D476" s="29">
        <v>19500</v>
      </c>
      <c r="E476" s="29">
        <f>D476/11*12</f>
        <v>21272.727272727272</v>
      </c>
      <c r="F476" s="31">
        <f t="shared" si="62"/>
        <v>0.6256684491978609</v>
      </c>
    </row>
    <row r="477" spans="1:6" ht="12.75">
      <c r="A477" s="27" t="s">
        <v>206</v>
      </c>
      <c r="B477" s="28" t="s">
        <v>179</v>
      </c>
      <c r="C477" s="29">
        <f>C478+C485+C497+C509</f>
        <v>44190000</v>
      </c>
      <c r="D477" s="29">
        <f>D478+D485+D497+D509</f>
        <v>5670395</v>
      </c>
      <c r="E477" s="29">
        <f>E478+E485+E497+E509</f>
        <v>6199818.545454545</v>
      </c>
      <c r="F477" s="31">
        <f t="shared" si="62"/>
        <v>0.14029912979077946</v>
      </c>
    </row>
    <row r="478" spans="1:6" ht="12.75">
      <c r="A478" s="27" t="s">
        <v>180</v>
      </c>
      <c r="B478" s="28" t="s">
        <v>181</v>
      </c>
      <c r="C478" s="29">
        <v>39000</v>
      </c>
      <c r="D478" s="29">
        <f aca="true" t="shared" si="65" ref="D478:E481">D479</f>
        <v>38736</v>
      </c>
      <c r="E478" s="29">
        <f t="shared" si="65"/>
        <v>38736</v>
      </c>
      <c r="F478" s="31">
        <f t="shared" si="62"/>
        <v>0.9932307692307693</v>
      </c>
    </row>
    <row r="479" spans="1:6" ht="12.75">
      <c r="A479" s="27" t="s">
        <v>136</v>
      </c>
      <c r="B479" s="28" t="s">
        <v>137</v>
      </c>
      <c r="C479" s="29">
        <v>39000</v>
      </c>
      <c r="D479" s="29">
        <f t="shared" si="65"/>
        <v>38736</v>
      </c>
      <c r="E479" s="29">
        <f t="shared" si="65"/>
        <v>38736</v>
      </c>
      <c r="F479" s="31">
        <f t="shared" si="62"/>
        <v>0.9932307692307693</v>
      </c>
    </row>
    <row r="480" spans="1:6" ht="12.75">
      <c r="A480" s="27" t="s">
        <v>157</v>
      </c>
      <c r="B480" s="28" t="s">
        <v>158</v>
      </c>
      <c r="C480" s="29">
        <v>39000</v>
      </c>
      <c r="D480" s="29">
        <f t="shared" si="65"/>
        <v>38736</v>
      </c>
      <c r="E480" s="29">
        <f t="shared" si="65"/>
        <v>38736</v>
      </c>
      <c r="F480" s="31">
        <f t="shared" si="62"/>
        <v>0.9932307692307693</v>
      </c>
    </row>
    <row r="481" spans="1:6" ht="12.75">
      <c r="A481" s="27" t="s">
        <v>159</v>
      </c>
      <c r="B481" s="28" t="s">
        <v>160</v>
      </c>
      <c r="C481" s="29">
        <v>39000</v>
      </c>
      <c r="D481" s="29">
        <f t="shared" si="65"/>
        <v>38736</v>
      </c>
      <c r="E481" s="29">
        <f t="shared" si="65"/>
        <v>38736</v>
      </c>
      <c r="F481" s="31">
        <f t="shared" si="62"/>
        <v>0.9932307692307693</v>
      </c>
    </row>
    <row r="482" spans="1:6" ht="12.75">
      <c r="A482" s="27" t="s">
        <v>161</v>
      </c>
      <c r="B482" s="28" t="s">
        <v>162</v>
      </c>
      <c r="C482" s="29">
        <v>39000</v>
      </c>
      <c r="D482" s="29">
        <f>D483+D484</f>
        <v>38736</v>
      </c>
      <c r="E482" s="29">
        <f>E483+E484</f>
        <v>38736</v>
      </c>
      <c r="F482" s="31">
        <f t="shared" si="62"/>
        <v>0.9932307692307693</v>
      </c>
    </row>
    <row r="483" spans="1:6" ht="12.75">
      <c r="A483" s="27" t="s">
        <v>211</v>
      </c>
      <c r="B483" s="28" t="s">
        <v>212</v>
      </c>
      <c r="C483" s="29">
        <v>10000</v>
      </c>
      <c r="D483" s="29">
        <v>9762</v>
      </c>
      <c r="E483" s="29">
        <f>D483</f>
        <v>9762</v>
      </c>
      <c r="F483" s="31">
        <f t="shared" si="62"/>
        <v>0.9762</v>
      </c>
    </row>
    <row r="484" spans="1:6" ht="12.75">
      <c r="A484" s="27" t="s">
        <v>167</v>
      </c>
      <c r="B484" s="28" t="s">
        <v>168</v>
      </c>
      <c r="C484" s="29">
        <v>29000</v>
      </c>
      <c r="D484" s="29">
        <f>12000+16974</f>
        <v>28974</v>
      </c>
      <c r="E484" s="29">
        <f>D484</f>
        <v>28974</v>
      </c>
      <c r="F484" s="31">
        <f t="shared" si="62"/>
        <v>0.9991034482758621</v>
      </c>
    </row>
    <row r="485" spans="1:6" ht="12.75">
      <c r="A485" s="27" t="s">
        <v>182</v>
      </c>
      <c r="B485" s="28" t="s">
        <v>183</v>
      </c>
      <c r="C485" s="29">
        <f aca="true" t="shared" si="66" ref="C485:D488">C486</f>
        <v>5606000</v>
      </c>
      <c r="D485" s="29">
        <f t="shared" si="66"/>
        <v>4450000</v>
      </c>
      <c r="E485" s="29">
        <f>E486</f>
        <v>4854545.454545454</v>
      </c>
      <c r="F485" s="31">
        <f t="shared" si="62"/>
        <v>0.8659553076249472</v>
      </c>
    </row>
    <row r="486" spans="1:6" ht="12.75">
      <c r="A486" s="27" t="s">
        <v>136</v>
      </c>
      <c r="B486" s="28" t="s">
        <v>137</v>
      </c>
      <c r="C486" s="29">
        <f>C487+C490+C493</f>
        <v>5606000</v>
      </c>
      <c r="D486" s="29">
        <f>D487+D490+D493</f>
        <v>4450000</v>
      </c>
      <c r="E486" s="29">
        <f>E487+E490+E493</f>
        <v>4854545.454545454</v>
      </c>
      <c r="F486" s="31">
        <f t="shared" si="62"/>
        <v>0.8659553076249472</v>
      </c>
    </row>
    <row r="487" spans="1:6" ht="12.75">
      <c r="A487" s="27" t="s">
        <v>138</v>
      </c>
      <c r="B487" s="28" t="s">
        <v>139</v>
      </c>
      <c r="C487" s="29">
        <f t="shared" si="66"/>
        <v>5505000</v>
      </c>
      <c r="D487" s="29">
        <f t="shared" si="66"/>
        <v>4450000</v>
      </c>
      <c r="E487" s="29">
        <f>E488</f>
        <v>4854545.454545454</v>
      </c>
      <c r="F487" s="31">
        <f t="shared" si="62"/>
        <v>0.8818429526876392</v>
      </c>
    </row>
    <row r="488" spans="1:6" ht="12.75">
      <c r="A488" s="27" t="s">
        <v>140</v>
      </c>
      <c r="B488" s="28" t="s">
        <v>141</v>
      </c>
      <c r="C488" s="29">
        <f t="shared" si="66"/>
        <v>5505000</v>
      </c>
      <c r="D488" s="29">
        <f t="shared" si="66"/>
        <v>4450000</v>
      </c>
      <c r="E488" s="29">
        <f>E489</f>
        <v>4854545.454545454</v>
      </c>
      <c r="F488" s="31">
        <f t="shared" si="62"/>
        <v>0.8818429526876392</v>
      </c>
    </row>
    <row r="489" spans="1:6" ht="25.5">
      <c r="A489" s="27" t="s">
        <v>142</v>
      </c>
      <c r="B489" s="28" t="s">
        <v>143</v>
      </c>
      <c r="C489" s="29">
        <v>5505000</v>
      </c>
      <c r="D489" s="29">
        <v>4450000</v>
      </c>
      <c r="E489" s="29">
        <f aca="true" t="shared" si="67" ref="E489:E496">D489/11*12</f>
        <v>4854545.454545454</v>
      </c>
      <c r="F489" s="31">
        <f t="shared" si="62"/>
        <v>0.8818429526876392</v>
      </c>
    </row>
    <row r="490" spans="1:6" ht="25.5">
      <c r="A490" s="27" t="s">
        <v>227</v>
      </c>
      <c r="B490" s="28" t="s">
        <v>152</v>
      </c>
      <c r="C490" s="29">
        <v>1000</v>
      </c>
      <c r="D490" s="29">
        <v>0</v>
      </c>
      <c r="E490" s="29">
        <f t="shared" si="67"/>
        <v>0</v>
      </c>
      <c r="F490" s="31">
        <f t="shared" si="62"/>
        <v>0</v>
      </c>
    </row>
    <row r="491" spans="1:6" ht="12.75">
      <c r="A491" s="27" t="s">
        <v>228</v>
      </c>
      <c r="B491" s="28" t="s">
        <v>153</v>
      </c>
      <c r="C491" s="29">
        <v>1000</v>
      </c>
      <c r="D491" s="29">
        <v>0</v>
      </c>
      <c r="E491" s="29">
        <f t="shared" si="67"/>
        <v>0</v>
      </c>
      <c r="F491" s="31">
        <f t="shared" si="62"/>
        <v>0</v>
      </c>
    </row>
    <row r="492" spans="1:6" ht="12.75">
      <c r="A492" s="27" t="s">
        <v>154</v>
      </c>
      <c r="B492" s="28" t="s">
        <v>155</v>
      </c>
      <c r="C492" s="29">
        <v>1000</v>
      </c>
      <c r="D492" s="29">
        <v>0</v>
      </c>
      <c r="E492" s="29">
        <f t="shared" si="67"/>
        <v>0</v>
      </c>
      <c r="F492" s="31">
        <f t="shared" si="62"/>
        <v>0</v>
      </c>
    </row>
    <row r="493" spans="1:6" ht="12.75">
      <c r="A493" s="27" t="s">
        <v>157</v>
      </c>
      <c r="B493" s="28" t="s">
        <v>158</v>
      </c>
      <c r="C493" s="29">
        <v>100000</v>
      </c>
      <c r="D493" s="29">
        <v>0</v>
      </c>
      <c r="E493" s="29">
        <f t="shared" si="67"/>
        <v>0</v>
      </c>
      <c r="F493" s="31">
        <f t="shared" si="62"/>
        <v>0</v>
      </c>
    </row>
    <row r="494" spans="1:6" ht="12.75">
      <c r="A494" s="27" t="s">
        <v>159</v>
      </c>
      <c r="B494" s="28" t="s">
        <v>160</v>
      </c>
      <c r="C494" s="29">
        <v>100000</v>
      </c>
      <c r="D494" s="29">
        <v>0</v>
      </c>
      <c r="E494" s="29">
        <f t="shared" si="67"/>
        <v>0</v>
      </c>
      <c r="F494" s="31">
        <f t="shared" si="62"/>
        <v>0</v>
      </c>
    </row>
    <row r="495" spans="1:6" ht="12.75">
      <c r="A495" s="27" t="s">
        <v>161</v>
      </c>
      <c r="B495" s="28" t="s">
        <v>162</v>
      </c>
      <c r="C495" s="29">
        <v>100000</v>
      </c>
      <c r="D495" s="29">
        <v>0</v>
      </c>
      <c r="E495" s="29">
        <f t="shared" si="67"/>
        <v>0</v>
      </c>
      <c r="F495" s="31">
        <f t="shared" si="62"/>
        <v>0</v>
      </c>
    </row>
    <row r="496" spans="1:6" ht="12.75">
      <c r="A496" s="27" t="s">
        <v>167</v>
      </c>
      <c r="B496" s="28" t="s">
        <v>168</v>
      </c>
      <c r="C496" s="29">
        <v>100000</v>
      </c>
      <c r="D496" s="29">
        <v>0</v>
      </c>
      <c r="E496" s="29">
        <f t="shared" si="67"/>
        <v>0</v>
      </c>
      <c r="F496" s="31">
        <f t="shared" si="62"/>
        <v>0</v>
      </c>
    </row>
    <row r="497" spans="1:6" ht="12.75">
      <c r="A497" s="27" t="s">
        <v>184</v>
      </c>
      <c r="B497" s="28" t="s">
        <v>185</v>
      </c>
      <c r="C497" s="29">
        <f>C498</f>
        <v>36235000</v>
      </c>
      <c r="D497" s="29">
        <f>D498</f>
        <v>850291</v>
      </c>
      <c r="E497" s="29">
        <f>E498</f>
        <v>927590.1818181818</v>
      </c>
      <c r="F497" s="31">
        <f t="shared" si="62"/>
        <v>0.025599287479458582</v>
      </c>
    </row>
    <row r="498" spans="1:6" ht="12.75">
      <c r="A498" s="27" t="s">
        <v>136</v>
      </c>
      <c r="B498" s="28" t="s">
        <v>137</v>
      </c>
      <c r="C498" s="29">
        <f>C499+C502+C505</f>
        <v>36235000</v>
      </c>
      <c r="D498" s="29">
        <f>D499+D502+D505</f>
        <v>850291</v>
      </c>
      <c r="E498" s="29">
        <f>E499+E502+E505</f>
        <v>927590.1818181818</v>
      </c>
      <c r="F498" s="31">
        <f t="shared" si="62"/>
        <v>0.025599287479458582</v>
      </c>
    </row>
    <row r="499" spans="1:6" ht="12.75">
      <c r="A499" s="27" t="s">
        <v>138</v>
      </c>
      <c r="B499" s="28" t="s">
        <v>139</v>
      </c>
      <c r="C499" s="29">
        <f aca="true" t="shared" si="68" ref="C499:E500">C500</f>
        <v>965000</v>
      </c>
      <c r="D499" s="29">
        <f t="shared" si="68"/>
        <v>621000</v>
      </c>
      <c r="E499" s="29">
        <f t="shared" si="68"/>
        <v>677454.5454545454</v>
      </c>
      <c r="F499" s="31">
        <f t="shared" si="62"/>
        <v>0.7020254357041922</v>
      </c>
    </row>
    <row r="500" spans="1:6" ht="12.75">
      <c r="A500" s="27" t="s">
        <v>140</v>
      </c>
      <c r="B500" s="28" t="s">
        <v>141</v>
      </c>
      <c r="C500" s="29">
        <f t="shared" si="68"/>
        <v>965000</v>
      </c>
      <c r="D500" s="29">
        <f t="shared" si="68"/>
        <v>621000</v>
      </c>
      <c r="E500" s="29">
        <f t="shared" si="68"/>
        <v>677454.5454545454</v>
      </c>
      <c r="F500" s="31">
        <f t="shared" si="62"/>
        <v>0.7020254357041922</v>
      </c>
    </row>
    <row r="501" spans="1:6" ht="12.75">
      <c r="A501" s="27" t="s">
        <v>144</v>
      </c>
      <c r="B501" s="28" t="s">
        <v>145</v>
      </c>
      <c r="C501" s="29">
        <v>965000</v>
      </c>
      <c r="D501" s="29">
        <v>621000</v>
      </c>
      <c r="E501" s="29">
        <f>D501/11*12</f>
        <v>677454.5454545454</v>
      </c>
      <c r="F501" s="31">
        <f t="shared" si="62"/>
        <v>0.7020254357041922</v>
      </c>
    </row>
    <row r="502" spans="1:6" ht="25.5">
      <c r="A502" s="27" t="s">
        <v>227</v>
      </c>
      <c r="B502" s="28" t="s">
        <v>152</v>
      </c>
      <c r="C502" s="29">
        <v>34667000</v>
      </c>
      <c r="D502" s="29">
        <f>D503</f>
        <v>884</v>
      </c>
      <c r="E502" s="29">
        <f>E503</f>
        <v>964.3636363636363</v>
      </c>
      <c r="F502" s="31">
        <f t="shared" si="62"/>
        <v>2.7817914338236256E-05</v>
      </c>
    </row>
    <row r="503" spans="1:6" ht="12.75">
      <c r="A503" s="27" t="s">
        <v>228</v>
      </c>
      <c r="B503" s="28" t="s">
        <v>153</v>
      </c>
      <c r="C503" s="29">
        <v>34667000</v>
      </c>
      <c r="D503" s="29">
        <f>D504</f>
        <v>884</v>
      </c>
      <c r="E503" s="29">
        <f>E504</f>
        <v>964.3636363636363</v>
      </c>
      <c r="F503" s="31">
        <f t="shared" si="62"/>
        <v>2.7817914338236256E-05</v>
      </c>
    </row>
    <row r="504" spans="1:6" ht="12.75">
      <c r="A504" s="27" t="s">
        <v>154</v>
      </c>
      <c r="B504" s="28" t="s">
        <v>155</v>
      </c>
      <c r="C504" s="29">
        <v>34667000</v>
      </c>
      <c r="D504" s="29">
        <v>884</v>
      </c>
      <c r="E504" s="29">
        <f>D504/11*12</f>
        <v>964.3636363636363</v>
      </c>
      <c r="F504" s="31">
        <f t="shared" si="62"/>
        <v>2.7817914338236256E-05</v>
      </c>
    </row>
    <row r="505" spans="1:6" ht="12.75">
      <c r="A505" s="27" t="s">
        <v>157</v>
      </c>
      <c r="B505" s="28" t="s">
        <v>158</v>
      </c>
      <c r="C505" s="29">
        <v>603000</v>
      </c>
      <c r="D505" s="29">
        <f aca="true" t="shared" si="69" ref="D505:E507">D506</f>
        <v>228407</v>
      </c>
      <c r="E505" s="29">
        <f t="shared" si="69"/>
        <v>249171.27272727274</v>
      </c>
      <c r="F505" s="31">
        <f t="shared" si="62"/>
        <v>0.4132193577566712</v>
      </c>
    </row>
    <row r="506" spans="1:6" ht="12.75">
      <c r="A506" s="27" t="s">
        <v>159</v>
      </c>
      <c r="B506" s="28" t="s">
        <v>160</v>
      </c>
      <c r="C506" s="29">
        <v>603000</v>
      </c>
      <c r="D506" s="29">
        <f t="shared" si="69"/>
        <v>228407</v>
      </c>
      <c r="E506" s="29">
        <f t="shared" si="69"/>
        <v>249171.27272727274</v>
      </c>
      <c r="F506" s="31">
        <f t="shared" si="62"/>
        <v>0.4132193577566712</v>
      </c>
    </row>
    <row r="507" spans="1:6" ht="12.75">
      <c r="A507" s="27" t="s">
        <v>161</v>
      </c>
      <c r="B507" s="28" t="s">
        <v>162</v>
      </c>
      <c r="C507" s="29">
        <v>603000</v>
      </c>
      <c r="D507" s="29">
        <f t="shared" si="69"/>
        <v>228407</v>
      </c>
      <c r="E507" s="29">
        <f t="shared" si="69"/>
        <v>249171.27272727274</v>
      </c>
      <c r="F507" s="31">
        <f t="shared" si="62"/>
        <v>0.4132193577566712</v>
      </c>
    </row>
    <row r="508" spans="1:6" ht="12.75">
      <c r="A508" s="27" t="s">
        <v>167</v>
      </c>
      <c r="B508" s="28" t="s">
        <v>168</v>
      </c>
      <c r="C508" s="29">
        <v>603000</v>
      </c>
      <c r="D508" s="29">
        <v>228407</v>
      </c>
      <c r="E508" s="29">
        <f>D508/11*12</f>
        <v>249171.27272727274</v>
      </c>
      <c r="F508" s="31">
        <f t="shared" si="62"/>
        <v>0.4132193577566712</v>
      </c>
    </row>
    <row r="509" spans="1:6" ht="25.5">
      <c r="A509" s="27" t="s">
        <v>201</v>
      </c>
      <c r="B509" s="28" t="s">
        <v>186</v>
      </c>
      <c r="C509" s="29">
        <v>2310000</v>
      </c>
      <c r="D509" s="29">
        <f>D510+D514</f>
        <v>331368</v>
      </c>
      <c r="E509" s="29">
        <f>E510+E514</f>
        <v>378946.9090909091</v>
      </c>
      <c r="F509" s="31">
        <f t="shared" si="62"/>
        <v>0.16404628099173554</v>
      </c>
    </row>
    <row r="510" spans="1:6" ht="12.75">
      <c r="A510" s="27" t="s">
        <v>136</v>
      </c>
      <c r="B510" s="28" t="s">
        <v>137</v>
      </c>
      <c r="C510" s="29">
        <v>2310000</v>
      </c>
      <c r="D510" s="29">
        <f aca="true" t="shared" si="70" ref="D510:E512">D511</f>
        <v>50000</v>
      </c>
      <c r="E510" s="29">
        <f t="shared" si="70"/>
        <v>72000</v>
      </c>
      <c r="F510" s="31">
        <f t="shared" si="62"/>
        <v>0.03116883116883117</v>
      </c>
    </row>
    <row r="511" spans="1:6" ht="12.75">
      <c r="A511" s="27" t="s">
        <v>138</v>
      </c>
      <c r="B511" s="28" t="s">
        <v>139</v>
      </c>
      <c r="C511" s="29">
        <v>110000</v>
      </c>
      <c r="D511" s="29">
        <f t="shared" si="70"/>
        <v>50000</v>
      </c>
      <c r="E511" s="29">
        <f t="shared" si="70"/>
        <v>72000</v>
      </c>
      <c r="F511" s="31">
        <f t="shared" si="62"/>
        <v>0.6545454545454545</v>
      </c>
    </row>
    <row r="512" spans="1:6" ht="12.75">
      <c r="A512" s="27" t="s">
        <v>140</v>
      </c>
      <c r="B512" s="28" t="s">
        <v>141</v>
      </c>
      <c r="C512" s="29">
        <v>110000</v>
      </c>
      <c r="D512" s="29">
        <f t="shared" si="70"/>
        <v>50000</v>
      </c>
      <c r="E512" s="29">
        <f t="shared" si="70"/>
        <v>72000</v>
      </c>
      <c r="F512" s="31">
        <f t="shared" si="62"/>
        <v>0.6545454545454545</v>
      </c>
    </row>
    <row r="513" spans="1:6" ht="12.75">
      <c r="A513" s="27" t="s">
        <v>144</v>
      </c>
      <c r="B513" s="28" t="s">
        <v>145</v>
      </c>
      <c r="C513" s="29">
        <v>110000</v>
      </c>
      <c r="D513" s="29">
        <v>50000</v>
      </c>
      <c r="E513" s="29">
        <f>D513+22000</f>
        <v>72000</v>
      </c>
      <c r="F513" s="31">
        <f t="shared" si="62"/>
        <v>0.6545454545454545</v>
      </c>
    </row>
    <row r="514" spans="1:6" ht="12.75">
      <c r="A514" s="27" t="s">
        <v>157</v>
      </c>
      <c r="B514" s="28" t="s">
        <v>158</v>
      </c>
      <c r="C514" s="29">
        <f aca="true" t="shared" si="71" ref="C514:E515">C515</f>
        <v>2200000</v>
      </c>
      <c r="D514" s="29">
        <f t="shared" si="71"/>
        <v>281368</v>
      </c>
      <c r="E514" s="29">
        <f t="shared" si="71"/>
        <v>306946.9090909091</v>
      </c>
      <c r="F514" s="31">
        <f t="shared" si="62"/>
        <v>0.1395213223140496</v>
      </c>
    </row>
    <row r="515" spans="1:6" ht="12.75">
      <c r="A515" s="27" t="s">
        <v>159</v>
      </c>
      <c r="B515" s="28" t="s">
        <v>160</v>
      </c>
      <c r="C515" s="29">
        <f t="shared" si="71"/>
        <v>2200000</v>
      </c>
      <c r="D515" s="29">
        <f t="shared" si="71"/>
        <v>281368</v>
      </c>
      <c r="E515" s="29">
        <f t="shared" si="71"/>
        <v>306946.9090909091</v>
      </c>
      <c r="F515" s="31">
        <f t="shared" si="62"/>
        <v>0.1395213223140496</v>
      </c>
    </row>
    <row r="516" spans="1:6" ht="12.75">
      <c r="A516" s="27" t="s">
        <v>161</v>
      </c>
      <c r="B516" s="28" t="s">
        <v>162</v>
      </c>
      <c r="C516" s="29">
        <f>C517+C520+C518+C519</f>
        <v>2200000</v>
      </c>
      <c r="D516" s="29">
        <f>D517+D520+D518+D519</f>
        <v>281368</v>
      </c>
      <c r="E516" s="29">
        <f>E517+E520+E518+E519</f>
        <v>306946.9090909091</v>
      </c>
      <c r="F516" s="31">
        <f t="shared" si="62"/>
        <v>0.1395213223140496</v>
      </c>
    </row>
    <row r="517" spans="1:6" ht="12.75">
      <c r="A517" s="27" t="s">
        <v>163</v>
      </c>
      <c r="B517" s="28" t="s">
        <v>164</v>
      </c>
      <c r="C517" s="29">
        <v>1993000</v>
      </c>
      <c r="D517" s="29">
        <v>254088</v>
      </c>
      <c r="E517" s="29">
        <f>D517/11*12</f>
        <v>277186.9090909091</v>
      </c>
      <c r="F517" s="31">
        <f t="shared" si="62"/>
        <v>0.13908023536924694</v>
      </c>
    </row>
    <row r="518" spans="1:6" ht="12.75">
      <c r="A518" s="27" t="s">
        <v>165</v>
      </c>
      <c r="B518" s="28" t="s">
        <v>166</v>
      </c>
      <c r="C518" s="29">
        <v>57000</v>
      </c>
      <c r="D518" s="29">
        <v>26440</v>
      </c>
      <c r="E518" s="29">
        <f>D518/11*12</f>
        <v>28843.63636363636</v>
      </c>
      <c r="F518" s="31">
        <f t="shared" si="62"/>
        <v>0.5060287081339713</v>
      </c>
    </row>
    <row r="519" spans="1:6" ht="12.75">
      <c r="A519" s="27" t="s">
        <v>211</v>
      </c>
      <c r="B519" s="28" t="s">
        <v>212</v>
      </c>
      <c r="C519" s="29">
        <v>135000</v>
      </c>
      <c r="D519" s="29">
        <v>0</v>
      </c>
      <c r="E519" s="29">
        <f>D519/11*12</f>
        <v>0</v>
      </c>
      <c r="F519" s="31">
        <f t="shared" si="62"/>
        <v>0</v>
      </c>
    </row>
    <row r="520" spans="1:6" ht="12.75">
      <c r="A520" s="27" t="s">
        <v>167</v>
      </c>
      <c r="B520" s="28" t="s">
        <v>168</v>
      </c>
      <c r="C520" s="29">
        <v>15000</v>
      </c>
      <c r="D520" s="29">
        <v>840</v>
      </c>
      <c r="E520" s="29">
        <f>D520/11*12</f>
        <v>916.3636363636363</v>
      </c>
      <c r="F520" s="31">
        <f t="shared" si="62"/>
        <v>0.061090909090909085</v>
      </c>
    </row>
    <row r="521" spans="1:6" ht="25.5">
      <c r="A521" s="27" t="s">
        <v>187</v>
      </c>
      <c r="B521" s="28" t="s">
        <v>188</v>
      </c>
      <c r="C521" s="29">
        <f>C522+C527</f>
        <v>3617000</v>
      </c>
      <c r="D521" s="29">
        <f>D522+D527</f>
        <v>71668</v>
      </c>
      <c r="E521" s="29">
        <f>E522+E527</f>
        <v>78183.27272727272</v>
      </c>
      <c r="F521" s="31">
        <f t="shared" si="62"/>
        <v>0.021615502551084523</v>
      </c>
    </row>
    <row r="522" spans="1:6" ht="12.75">
      <c r="A522" s="27" t="s">
        <v>189</v>
      </c>
      <c r="B522" s="28" t="s">
        <v>190</v>
      </c>
      <c r="C522" s="29">
        <f aca="true" t="shared" si="72" ref="C522:D524">C523</f>
        <v>440000</v>
      </c>
      <c r="D522" s="29">
        <f t="shared" si="72"/>
        <v>0</v>
      </c>
      <c r="E522" s="29">
        <f>D522/11*12</f>
        <v>0</v>
      </c>
      <c r="F522" s="31">
        <f t="shared" si="62"/>
        <v>0</v>
      </c>
    </row>
    <row r="523" spans="1:6" ht="12.75">
      <c r="A523" s="27" t="s">
        <v>136</v>
      </c>
      <c r="B523" s="28" t="s">
        <v>137</v>
      </c>
      <c r="C523" s="29">
        <f t="shared" si="72"/>
        <v>440000</v>
      </c>
      <c r="D523" s="29">
        <f t="shared" si="72"/>
        <v>0</v>
      </c>
      <c r="E523" s="29">
        <f>E524</f>
        <v>0</v>
      </c>
      <c r="F523" s="31">
        <f t="shared" si="62"/>
        <v>0</v>
      </c>
    </row>
    <row r="524" spans="1:6" ht="12.75">
      <c r="A524" s="27" t="s">
        <v>146</v>
      </c>
      <c r="B524" s="28" t="s">
        <v>147</v>
      </c>
      <c r="C524" s="29">
        <f t="shared" si="72"/>
        <v>440000</v>
      </c>
      <c r="D524" s="29">
        <f t="shared" si="72"/>
        <v>0</v>
      </c>
      <c r="E524" s="29">
        <f>E525</f>
        <v>0</v>
      </c>
      <c r="F524" s="31">
        <f aca="true" t="shared" si="73" ref="F524:F552">E524/C524</f>
        <v>0</v>
      </c>
    </row>
    <row r="525" spans="1:6" ht="25.5">
      <c r="A525" s="27" t="s">
        <v>225</v>
      </c>
      <c r="B525" s="28" t="s">
        <v>148</v>
      </c>
      <c r="C525" s="29">
        <v>440000</v>
      </c>
      <c r="D525" s="29">
        <f>D526</f>
        <v>0</v>
      </c>
      <c r="E525" s="29">
        <v>0</v>
      </c>
      <c r="F525" s="31">
        <f t="shared" si="73"/>
        <v>0</v>
      </c>
    </row>
    <row r="526" spans="1:6" ht="12.75">
      <c r="A526" s="27" t="s">
        <v>149</v>
      </c>
      <c r="B526" s="28" t="s">
        <v>150</v>
      </c>
      <c r="C526" s="29">
        <v>440000</v>
      </c>
      <c r="D526" s="29">
        <v>0</v>
      </c>
      <c r="E526" s="29">
        <f>D526/11*12</f>
        <v>0</v>
      </c>
      <c r="F526" s="31">
        <f t="shared" si="73"/>
        <v>0</v>
      </c>
    </row>
    <row r="527" spans="1:6" ht="12.75">
      <c r="A527" s="27" t="s">
        <v>231</v>
      </c>
      <c r="B527" s="28" t="s">
        <v>191</v>
      </c>
      <c r="C527" s="29">
        <v>3177000</v>
      </c>
      <c r="D527" s="29">
        <f>D528</f>
        <v>71668</v>
      </c>
      <c r="E527" s="29">
        <f>E528</f>
        <v>78183.27272727272</v>
      </c>
      <c r="F527" s="31">
        <f t="shared" si="73"/>
        <v>0.024609151000085844</v>
      </c>
    </row>
    <row r="528" spans="1:6" ht="12.75">
      <c r="A528" s="27" t="s">
        <v>136</v>
      </c>
      <c r="B528" s="28" t="s">
        <v>137</v>
      </c>
      <c r="C528" s="29">
        <v>3177000</v>
      </c>
      <c r="D528" s="29">
        <f>D529+D532</f>
        <v>71668</v>
      </c>
      <c r="E528" s="29">
        <f>E529+E532</f>
        <v>78183.27272727272</v>
      </c>
      <c r="F528" s="31">
        <f t="shared" si="73"/>
        <v>0.024609151000085844</v>
      </c>
    </row>
    <row r="529" spans="1:6" ht="25.5">
      <c r="A529" s="27" t="s">
        <v>227</v>
      </c>
      <c r="B529" s="28" t="s">
        <v>152</v>
      </c>
      <c r="C529" s="29">
        <v>1337000</v>
      </c>
      <c r="D529" s="29">
        <v>0</v>
      </c>
      <c r="E529" s="29">
        <v>0</v>
      </c>
      <c r="F529" s="31">
        <f t="shared" si="73"/>
        <v>0</v>
      </c>
    </row>
    <row r="530" spans="1:6" ht="12.75">
      <c r="A530" s="27" t="s">
        <v>228</v>
      </c>
      <c r="B530" s="28" t="s">
        <v>153</v>
      </c>
      <c r="C530" s="29">
        <v>1337000</v>
      </c>
      <c r="D530" s="29">
        <v>0</v>
      </c>
      <c r="E530" s="29">
        <v>0</v>
      </c>
      <c r="F530" s="31">
        <f t="shared" si="73"/>
        <v>0</v>
      </c>
    </row>
    <row r="531" spans="1:6" ht="12.75">
      <c r="A531" s="27" t="s">
        <v>154</v>
      </c>
      <c r="B531" s="28" t="s">
        <v>155</v>
      </c>
      <c r="C531" s="29">
        <v>1337000</v>
      </c>
      <c r="D531" s="29">
        <v>0</v>
      </c>
      <c r="E531" s="29">
        <f>D531/11*12</f>
        <v>0</v>
      </c>
      <c r="F531" s="31">
        <f t="shared" si="73"/>
        <v>0</v>
      </c>
    </row>
    <row r="532" spans="1:6" ht="12.75">
      <c r="A532" s="27" t="s">
        <v>157</v>
      </c>
      <c r="B532" s="28" t="s">
        <v>158</v>
      </c>
      <c r="C532" s="29">
        <v>1840000</v>
      </c>
      <c r="D532" s="29">
        <f aca="true" t="shared" si="74" ref="D532:E534">D533</f>
        <v>71668</v>
      </c>
      <c r="E532" s="29">
        <f t="shared" si="74"/>
        <v>78183.27272727272</v>
      </c>
      <c r="F532" s="31">
        <f t="shared" si="73"/>
        <v>0.042490909090909086</v>
      </c>
    </row>
    <row r="533" spans="1:6" ht="12.75">
      <c r="A533" s="27" t="s">
        <v>159</v>
      </c>
      <c r="B533" s="28" t="s">
        <v>160</v>
      </c>
      <c r="C533" s="29">
        <v>1840000</v>
      </c>
      <c r="D533" s="29">
        <f t="shared" si="74"/>
        <v>71668</v>
      </c>
      <c r="E533" s="29">
        <f t="shared" si="74"/>
        <v>78183.27272727272</v>
      </c>
      <c r="F533" s="31">
        <f t="shared" si="73"/>
        <v>0.042490909090909086</v>
      </c>
    </row>
    <row r="534" spans="1:6" ht="12.75">
      <c r="A534" s="27" t="s">
        <v>161</v>
      </c>
      <c r="B534" s="28" t="s">
        <v>162</v>
      </c>
      <c r="C534" s="29">
        <v>1840000</v>
      </c>
      <c r="D534" s="29">
        <f t="shared" si="74"/>
        <v>71668</v>
      </c>
      <c r="E534" s="29">
        <f t="shared" si="74"/>
        <v>78183.27272727272</v>
      </c>
      <c r="F534" s="31">
        <f t="shared" si="73"/>
        <v>0.042490909090909086</v>
      </c>
    </row>
    <row r="535" spans="1:6" ht="12.75">
      <c r="A535" s="27" t="s">
        <v>167</v>
      </c>
      <c r="B535" s="28" t="s">
        <v>168</v>
      </c>
      <c r="C535" s="29">
        <v>1840000</v>
      </c>
      <c r="D535" s="29">
        <v>71668</v>
      </c>
      <c r="E535" s="29">
        <f>D535/11*12</f>
        <v>78183.27272727272</v>
      </c>
      <c r="F535" s="31">
        <f t="shared" si="73"/>
        <v>0.042490909090909086</v>
      </c>
    </row>
    <row r="536" spans="1:6" ht="12.75">
      <c r="A536" s="27" t="s">
        <v>192</v>
      </c>
      <c r="B536" s="28" t="s">
        <v>193</v>
      </c>
      <c r="C536" s="29">
        <f aca="true" t="shared" si="75" ref="C536:E537">C537</f>
        <v>59493000</v>
      </c>
      <c r="D536" s="29">
        <f t="shared" si="75"/>
        <v>11018816</v>
      </c>
      <c r="E536" s="29">
        <f t="shared" si="75"/>
        <v>12020526.545454545</v>
      </c>
      <c r="F536" s="31">
        <f t="shared" si="73"/>
        <v>0.20204942674692056</v>
      </c>
    </row>
    <row r="537" spans="1:6" ht="12.75">
      <c r="A537" s="27" t="s">
        <v>207</v>
      </c>
      <c r="B537" s="28" t="s">
        <v>195</v>
      </c>
      <c r="C537" s="29">
        <f t="shared" si="75"/>
        <v>59493000</v>
      </c>
      <c r="D537" s="29">
        <f t="shared" si="75"/>
        <v>11018816</v>
      </c>
      <c r="E537" s="29">
        <f t="shared" si="75"/>
        <v>12020526.545454545</v>
      </c>
      <c r="F537" s="31">
        <f t="shared" si="73"/>
        <v>0.20204942674692056</v>
      </c>
    </row>
    <row r="538" spans="1:6" ht="12.75">
      <c r="A538" s="27" t="s">
        <v>136</v>
      </c>
      <c r="B538" s="28" t="s">
        <v>137</v>
      </c>
      <c r="C538" s="29">
        <f>C542+C545+C548+C539</f>
        <v>59493000</v>
      </c>
      <c r="D538" s="29">
        <f>D542+D545+D548+D539</f>
        <v>11018816</v>
      </c>
      <c r="E538" s="29">
        <f>D538/11*12</f>
        <v>12020526.545454545</v>
      </c>
      <c r="F538" s="31">
        <f t="shared" si="73"/>
        <v>0.20204942674692056</v>
      </c>
    </row>
    <row r="539" spans="1:6" ht="12.75">
      <c r="A539" s="27" t="s">
        <v>239</v>
      </c>
      <c r="B539" s="28" t="s">
        <v>139</v>
      </c>
      <c r="C539" s="29">
        <v>1760000</v>
      </c>
      <c r="D539" s="29">
        <f>D540</f>
        <v>0</v>
      </c>
      <c r="E539" s="29">
        <f>E540</f>
        <v>0</v>
      </c>
      <c r="F539" s="31">
        <f t="shared" si="73"/>
        <v>0</v>
      </c>
    </row>
    <row r="540" spans="1:6" ht="12.75">
      <c r="A540" s="27" t="s">
        <v>140</v>
      </c>
      <c r="B540" s="28" t="s">
        <v>141</v>
      </c>
      <c r="C540" s="29">
        <v>1760000</v>
      </c>
      <c r="D540" s="29">
        <f>D541</f>
        <v>0</v>
      </c>
      <c r="E540" s="29">
        <f>E541</f>
        <v>0</v>
      </c>
      <c r="F540" s="31">
        <f t="shared" si="73"/>
        <v>0</v>
      </c>
    </row>
    <row r="541" spans="1:6" ht="12.75">
      <c r="A541" s="27" t="s">
        <v>144</v>
      </c>
      <c r="B541" s="28" t="s">
        <v>145</v>
      </c>
      <c r="C541" s="29">
        <v>1760000</v>
      </c>
      <c r="D541" s="29">
        <v>0</v>
      </c>
      <c r="E541" s="29">
        <f>D541/11*12</f>
        <v>0</v>
      </c>
      <c r="F541" s="31">
        <f t="shared" si="73"/>
        <v>0</v>
      </c>
    </row>
    <row r="542" spans="1:6" ht="12.75">
      <c r="A542" s="27" t="s">
        <v>146</v>
      </c>
      <c r="B542" s="28" t="s">
        <v>147</v>
      </c>
      <c r="C542" s="29">
        <v>4055000</v>
      </c>
      <c r="D542" s="29">
        <f>D543</f>
        <v>149518</v>
      </c>
      <c r="E542" s="29">
        <f>E543</f>
        <v>163110.54545454544</v>
      </c>
      <c r="F542" s="31">
        <f t="shared" si="73"/>
        <v>0.04022454881739715</v>
      </c>
    </row>
    <row r="543" spans="1:6" ht="25.5">
      <c r="A543" s="27" t="s">
        <v>225</v>
      </c>
      <c r="B543" s="28" t="s">
        <v>148</v>
      </c>
      <c r="C543" s="29">
        <v>4055000</v>
      </c>
      <c r="D543" s="29">
        <f>D544</f>
        <v>149518</v>
      </c>
      <c r="E543" s="29">
        <f>E544</f>
        <v>163110.54545454544</v>
      </c>
      <c r="F543" s="31">
        <f t="shared" si="73"/>
        <v>0.04022454881739715</v>
      </c>
    </row>
    <row r="544" spans="1:6" ht="12.75">
      <c r="A544" s="27" t="s">
        <v>226</v>
      </c>
      <c r="B544" s="28" t="s">
        <v>151</v>
      </c>
      <c r="C544" s="29">
        <v>4055000</v>
      </c>
      <c r="D544" s="29">
        <v>149518</v>
      </c>
      <c r="E544" s="29">
        <f>D544/11*12</f>
        <v>163110.54545454544</v>
      </c>
      <c r="F544" s="31">
        <f t="shared" si="73"/>
        <v>0.04022454881739715</v>
      </c>
    </row>
    <row r="545" spans="1:6" ht="25.5">
      <c r="A545" s="27" t="s">
        <v>227</v>
      </c>
      <c r="B545" s="28" t="s">
        <v>152</v>
      </c>
      <c r="C545" s="29">
        <f aca="true" t="shared" si="76" ref="C545:E546">C546</f>
        <v>12000</v>
      </c>
      <c r="D545" s="29">
        <f t="shared" si="76"/>
        <v>0</v>
      </c>
      <c r="E545" s="29">
        <f t="shared" si="76"/>
        <v>0</v>
      </c>
      <c r="F545" s="31">
        <f t="shared" si="73"/>
        <v>0</v>
      </c>
    </row>
    <row r="546" spans="1:6" ht="12.75">
      <c r="A546" s="27" t="s">
        <v>228</v>
      </c>
      <c r="B546" s="28" t="s">
        <v>153</v>
      </c>
      <c r="C546" s="29">
        <f t="shared" si="76"/>
        <v>12000</v>
      </c>
      <c r="D546" s="29">
        <f t="shared" si="76"/>
        <v>0</v>
      </c>
      <c r="E546" s="29">
        <f t="shared" si="76"/>
        <v>0</v>
      </c>
      <c r="F546" s="31">
        <f t="shared" si="73"/>
        <v>0</v>
      </c>
    </row>
    <row r="547" spans="1:6" ht="12.75">
      <c r="A547" s="27" t="s">
        <v>154</v>
      </c>
      <c r="B547" s="28" t="s">
        <v>155</v>
      </c>
      <c r="C547" s="29">
        <v>12000</v>
      </c>
      <c r="D547" s="29">
        <v>0</v>
      </c>
      <c r="E547" s="29">
        <v>0</v>
      </c>
      <c r="F547" s="31">
        <f t="shared" si="73"/>
        <v>0</v>
      </c>
    </row>
    <row r="548" spans="1:6" ht="12.75">
      <c r="A548" s="27" t="s">
        <v>157</v>
      </c>
      <c r="B548" s="28" t="s">
        <v>158</v>
      </c>
      <c r="C548" s="29">
        <f aca="true" t="shared" si="77" ref="C548:E549">C549</f>
        <v>53666000</v>
      </c>
      <c r="D548" s="29">
        <f t="shared" si="77"/>
        <v>10869298</v>
      </c>
      <c r="E548" s="29">
        <f t="shared" si="77"/>
        <v>11857416</v>
      </c>
      <c r="F548" s="31">
        <f t="shared" si="73"/>
        <v>0.22094838445198078</v>
      </c>
    </row>
    <row r="549" spans="1:6" ht="12.75">
      <c r="A549" s="27" t="s">
        <v>159</v>
      </c>
      <c r="B549" s="28" t="s">
        <v>160</v>
      </c>
      <c r="C549" s="29">
        <f t="shared" si="77"/>
        <v>53666000</v>
      </c>
      <c r="D549" s="29">
        <f t="shared" si="77"/>
        <v>10869298</v>
      </c>
      <c r="E549" s="29">
        <f t="shared" si="77"/>
        <v>11857416</v>
      </c>
      <c r="F549" s="31">
        <f t="shared" si="73"/>
        <v>0.22094838445198078</v>
      </c>
    </row>
    <row r="550" spans="1:6" ht="12.75">
      <c r="A550" s="27" t="s">
        <v>161</v>
      </c>
      <c r="B550" s="28" t="s">
        <v>162</v>
      </c>
      <c r="C550" s="29">
        <f>C552+C551</f>
        <v>53666000</v>
      </c>
      <c r="D550" s="29">
        <f>D552+D551</f>
        <v>10869298</v>
      </c>
      <c r="E550" s="29">
        <f>E552+E551</f>
        <v>11857416</v>
      </c>
      <c r="F550" s="31">
        <f t="shared" si="73"/>
        <v>0.22094838445198078</v>
      </c>
    </row>
    <row r="551" spans="1:6" ht="12.75">
      <c r="A551" s="27" t="s">
        <v>165</v>
      </c>
      <c r="B551" s="28" t="s">
        <v>166</v>
      </c>
      <c r="C551" s="29">
        <v>102000</v>
      </c>
      <c r="D551" s="29">
        <v>40425</v>
      </c>
      <c r="E551" s="29">
        <f>D551/11*12</f>
        <v>44100</v>
      </c>
      <c r="F551" s="31">
        <f t="shared" si="73"/>
        <v>0.4323529411764706</v>
      </c>
    </row>
    <row r="552" spans="1:6" ht="12.75">
      <c r="A552" s="27" t="s">
        <v>167</v>
      </c>
      <c r="B552" s="28" t="s">
        <v>168</v>
      </c>
      <c r="C552" s="29">
        <v>53564000</v>
      </c>
      <c r="D552" s="29">
        <v>10828873</v>
      </c>
      <c r="E552" s="29">
        <f>D552/11*12</f>
        <v>11813316</v>
      </c>
      <c r="F552" s="31">
        <f t="shared" si="73"/>
        <v>0.2205458143529236</v>
      </c>
    </row>
  </sheetData>
  <sheetProtection/>
  <mergeCells count="2">
    <mergeCell ref="A6:E6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horizontalDpi="600" verticalDpi="600" orientation="landscape" paperSize="9" r:id="rId1"/>
  <headerFooter alignWithMargins="0">
    <oddHeader>&amp;RAnexa nr.1 la HCJ nr._______/2016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4.57421875" style="22" customWidth="1"/>
    <col min="2" max="2" width="10.7109375" style="23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7" width="9.140625" style="2" customWidth="1"/>
    <col min="8" max="8" width="11.7109375" style="2" bestFit="1" customWidth="1"/>
    <col min="9" max="16384" width="9.140625" style="2" customWidth="1"/>
  </cols>
  <sheetData>
    <row r="1" spans="1:6" s="1" customFormat="1" ht="12.75">
      <c r="A1" s="6" t="s">
        <v>2</v>
      </c>
      <c r="B1" s="7"/>
      <c r="F1" s="3"/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pans="1:6" s="1" customFormat="1" ht="12.75">
      <c r="A4" s="46" t="s">
        <v>269</v>
      </c>
      <c r="B4" s="46"/>
      <c r="C4" s="46"/>
      <c r="D4" s="46"/>
      <c r="E4" s="46"/>
      <c r="F4" s="46"/>
    </row>
    <row r="5" spans="1:6" s="1" customFormat="1" ht="12.75">
      <c r="A5" s="45" t="s">
        <v>12</v>
      </c>
      <c r="B5" s="45"/>
      <c r="C5" s="45"/>
      <c r="D5" s="45"/>
      <c r="E5" s="45"/>
      <c r="F5" s="45"/>
    </row>
    <row r="6" spans="1:6" s="1" customFormat="1" ht="12.75">
      <c r="A6" s="10"/>
      <c r="B6" s="7"/>
      <c r="C6" s="4"/>
      <c r="D6" s="4"/>
      <c r="F6" s="4" t="s">
        <v>1</v>
      </c>
    </row>
    <row r="7" spans="1:6" ht="51">
      <c r="A7" s="11" t="s">
        <v>5</v>
      </c>
      <c r="B7" s="11" t="s">
        <v>6</v>
      </c>
      <c r="C7" s="38" t="s">
        <v>11</v>
      </c>
      <c r="D7" s="38" t="s">
        <v>265</v>
      </c>
      <c r="E7" s="38" t="s">
        <v>266</v>
      </c>
      <c r="F7" s="42" t="s">
        <v>268</v>
      </c>
    </row>
    <row r="8" spans="1:6" ht="12.75">
      <c r="A8" s="30"/>
      <c r="B8" s="30"/>
      <c r="C8" s="38">
        <v>1</v>
      </c>
      <c r="D8" s="38">
        <v>2</v>
      </c>
      <c r="E8" s="38">
        <v>3</v>
      </c>
      <c r="F8" s="44" t="s">
        <v>251</v>
      </c>
    </row>
    <row r="9" spans="1:6" ht="12.75">
      <c r="A9" s="27" t="s">
        <v>198</v>
      </c>
      <c r="B9" s="28" t="s">
        <v>14</v>
      </c>
      <c r="C9" s="29">
        <f>C15+C19+C23+C28+C34+C37+C40+C45+C32</f>
        <v>288451000</v>
      </c>
      <c r="D9" s="29">
        <f>D15+D19+D23+D28+D34+D37+D40+D45+D32</f>
        <v>254538621</v>
      </c>
      <c r="E9" s="29">
        <f>E15+E19+E23+E28+E34+E37+E40+E45+E32</f>
        <v>290115156.3636364</v>
      </c>
      <c r="F9" s="31">
        <f aca="true" t="shared" si="0" ref="F9:F72">E9/C9</f>
        <v>1.005769286165194</v>
      </c>
    </row>
    <row r="10" spans="1:6" ht="12.75">
      <c r="A10" s="27" t="s">
        <v>199</v>
      </c>
      <c r="B10" s="28" t="s">
        <v>214</v>
      </c>
      <c r="C10" s="29">
        <f>C15+C23</f>
        <v>94736000</v>
      </c>
      <c r="D10" s="29">
        <f>D15+D23</f>
        <v>88067353</v>
      </c>
      <c r="E10" s="29">
        <f>E15+E23</f>
        <v>96185318.54545455</v>
      </c>
      <c r="F10" s="31">
        <f t="shared" si="0"/>
        <v>1.015298498410895</v>
      </c>
    </row>
    <row r="11" spans="1:6" ht="12.75">
      <c r="A11" s="27" t="s">
        <v>16</v>
      </c>
      <c r="B11" s="28" t="s">
        <v>17</v>
      </c>
      <c r="C11" s="29">
        <f>C12</f>
        <v>93019000</v>
      </c>
      <c r="D11" s="29">
        <f>D12</f>
        <v>86600333</v>
      </c>
      <c r="E11" s="29">
        <f>E12</f>
        <v>94584933.0909091</v>
      </c>
      <c r="F11" s="31">
        <f t="shared" si="0"/>
        <v>1.0168345509079768</v>
      </c>
    </row>
    <row r="12" spans="1:6" ht="12.75">
      <c r="A12" s="27" t="s">
        <v>18</v>
      </c>
      <c r="B12" s="28" t="s">
        <v>19</v>
      </c>
      <c r="C12" s="29">
        <f aca="true" t="shared" si="1" ref="C12:D14">C13</f>
        <v>93019000</v>
      </c>
      <c r="D12" s="29">
        <f t="shared" si="1"/>
        <v>86600333</v>
      </c>
      <c r="E12" s="29">
        <f>E13</f>
        <v>94584933.0909091</v>
      </c>
      <c r="F12" s="31">
        <f t="shared" si="0"/>
        <v>1.0168345509079768</v>
      </c>
    </row>
    <row r="13" spans="1:6" ht="12.75">
      <c r="A13" s="27" t="s">
        <v>20</v>
      </c>
      <c r="B13" s="28" t="s">
        <v>21</v>
      </c>
      <c r="C13" s="29">
        <f t="shared" si="1"/>
        <v>93019000</v>
      </c>
      <c r="D13" s="29">
        <f t="shared" si="1"/>
        <v>86600333</v>
      </c>
      <c r="E13" s="29">
        <f>E14</f>
        <v>94584933.0909091</v>
      </c>
      <c r="F13" s="31">
        <f t="shared" si="0"/>
        <v>1.0168345509079768</v>
      </c>
    </row>
    <row r="14" spans="1:6" ht="25.5">
      <c r="A14" s="27" t="s">
        <v>22</v>
      </c>
      <c r="B14" s="28" t="s">
        <v>23</v>
      </c>
      <c r="C14" s="29">
        <f t="shared" si="1"/>
        <v>93019000</v>
      </c>
      <c r="D14" s="29">
        <f t="shared" si="1"/>
        <v>86600333</v>
      </c>
      <c r="E14" s="29">
        <f>E15</f>
        <v>94584933.0909091</v>
      </c>
      <c r="F14" s="31">
        <f t="shared" si="0"/>
        <v>1.0168345509079768</v>
      </c>
    </row>
    <row r="15" spans="1:6" ht="12.75">
      <c r="A15" s="27" t="s">
        <v>24</v>
      </c>
      <c r="B15" s="28" t="s">
        <v>25</v>
      </c>
      <c r="C15" s="29">
        <f>C16+C17</f>
        <v>93019000</v>
      </c>
      <c r="D15" s="29">
        <f>D16+D17</f>
        <v>86600333</v>
      </c>
      <c r="E15" s="29">
        <f>E16+E17</f>
        <v>94584933.0909091</v>
      </c>
      <c r="F15" s="31">
        <f t="shared" si="0"/>
        <v>1.0168345509079768</v>
      </c>
    </row>
    <row r="16" spans="1:6" ht="12.75">
      <c r="A16" s="27" t="s">
        <v>0</v>
      </c>
      <c r="B16" s="28" t="s">
        <v>26</v>
      </c>
      <c r="C16" s="29">
        <v>63860000</v>
      </c>
      <c r="D16" s="29">
        <v>59973772</v>
      </c>
      <c r="E16" s="29">
        <f>D16/11*12</f>
        <v>65425933.09090909</v>
      </c>
      <c r="F16" s="31">
        <f t="shared" si="0"/>
        <v>1.024521344987615</v>
      </c>
    </row>
    <row r="17" spans="1:6" ht="25.5">
      <c r="A17" s="27" t="s">
        <v>27</v>
      </c>
      <c r="B17" s="28" t="s">
        <v>28</v>
      </c>
      <c r="C17" s="29">
        <v>29159000</v>
      </c>
      <c r="D17" s="29">
        <v>26626561</v>
      </c>
      <c r="E17" s="29">
        <f>C17</f>
        <v>29159000</v>
      </c>
      <c r="F17" s="31">
        <f t="shared" si="0"/>
        <v>1</v>
      </c>
    </row>
    <row r="18" spans="1:6" ht="12.75">
      <c r="A18" s="27" t="s">
        <v>215</v>
      </c>
      <c r="B18" s="28" t="s">
        <v>29</v>
      </c>
      <c r="C18" s="29">
        <f>C19+C23</f>
        <v>122247000</v>
      </c>
      <c r="D18" s="29">
        <f>D19+D23</f>
        <v>100662020</v>
      </c>
      <c r="E18" s="29">
        <f>E19+E23</f>
        <v>122130385.45454545</v>
      </c>
      <c r="F18" s="31">
        <f t="shared" si="0"/>
        <v>0.9990460743784751</v>
      </c>
    </row>
    <row r="19" spans="1:6" ht="12.75">
      <c r="A19" s="27" t="s">
        <v>216</v>
      </c>
      <c r="B19" s="28" t="s">
        <v>30</v>
      </c>
      <c r="C19" s="29">
        <f>C20+C21+C22</f>
        <v>120530000</v>
      </c>
      <c r="D19" s="29">
        <f>D20+D21+D22</f>
        <v>99195000</v>
      </c>
      <c r="E19" s="29">
        <f>E20+E21+E22</f>
        <v>120530000</v>
      </c>
      <c r="F19" s="31">
        <f t="shared" si="0"/>
        <v>1</v>
      </c>
    </row>
    <row r="20" spans="1:6" ht="25.5">
      <c r="A20" s="27" t="s">
        <v>31</v>
      </c>
      <c r="B20" s="28" t="s">
        <v>32</v>
      </c>
      <c r="C20" s="29">
        <v>95309000</v>
      </c>
      <c r="D20" s="29">
        <v>81488000</v>
      </c>
      <c r="E20" s="29">
        <f>C20</f>
        <v>95309000</v>
      </c>
      <c r="F20" s="31">
        <f t="shared" si="0"/>
        <v>1</v>
      </c>
    </row>
    <row r="21" spans="1:6" ht="12.75">
      <c r="A21" s="27" t="s">
        <v>209</v>
      </c>
      <c r="B21" s="28" t="s">
        <v>210</v>
      </c>
      <c r="C21" s="29">
        <v>6500000</v>
      </c>
      <c r="D21" s="29">
        <v>6237000</v>
      </c>
      <c r="E21" s="29">
        <f>C21</f>
        <v>6500000</v>
      </c>
      <c r="F21" s="31">
        <f t="shared" si="0"/>
        <v>1</v>
      </c>
    </row>
    <row r="22" spans="1:6" ht="12.75">
      <c r="A22" s="27" t="s">
        <v>33</v>
      </c>
      <c r="B22" s="28" t="s">
        <v>34</v>
      </c>
      <c r="C22" s="29">
        <v>18721000</v>
      </c>
      <c r="D22" s="29">
        <v>11470000</v>
      </c>
      <c r="E22" s="29">
        <f>C22</f>
        <v>18721000</v>
      </c>
      <c r="F22" s="31">
        <f t="shared" si="0"/>
        <v>1</v>
      </c>
    </row>
    <row r="23" spans="1:6" ht="25.5">
      <c r="A23" s="27" t="s">
        <v>35</v>
      </c>
      <c r="B23" s="28" t="s">
        <v>36</v>
      </c>
      <c r="C23" s="29">
        <f>C24+C25</f>
        <v>1717000</v>
      </c>
      <c r="D23" s="29">
        <f>D24+D25</f>
        <v>1467020</v>
      </c>
      <c r="E23" s="29">
        <f>E24+E25</f>
        <v>1600385.4545454546</v>
      </c>
      <c r="F23" s="31">
        <f t="shared" si="0"/>
        <v>0.9320823847090591</v>
      </c>
    </row>
    <row r="24" spans="1:6" ht="12.75">
      <c r="A24" s="27" t="s">
        <v>7</v>
      </c>
      <c r="B24" s="28" t="s">
        <v>37</v>
      </c>
      <c r="C24" s="29">
        <v>250000</v>
      </c>
      <c r="D24" s="29">
        <v>215449</v>
      </c>
      <c r="E24" s="29">
        <f>D24/11*12</f>
        <v>235035.27272727274</v>
      </c>
      <c r="F24" s="31">
        <f t="shared" si="0"/>
        <v>0.9401410909090909</v>
      </c>
    </row>
    <row r="25" spans="1:6" ht="25.5">
      <c r="A25" s="27" t="s">
        <v>8</v>
      </c>
      <c r="B25" s="28" t="s">
        <v>38</v>
      </c>
      <c r="C25" s="29">
        <v>1467000</v>
      </c>
      <c r="D25" s="29">
        <v>1251571</v>
      </c>
      <c r="E25" s="29">
        <f>D25/11*12</f>
        <v>1365350.1818181819</v>
      </c>
      <c r="F25" s="31">
        <f t="shared" si="0"/>
        <v>0.9307090537274587</v>
      </c>
    </row>
    <row r="26" spans="1:6" ht="12.75">
      <c r="A26" s="27" t="s">
        <v>39</v>
      </c>
      <c r="B26" s="28" t="s">
        <v>40</v>
      </c>
      <c r="C26" s="29">
        <f>C27</f>
        <v>700000</v>
      </c>
      <c r="D26" s="29">
        <f>D27</f>
        <v>643397</v>
      </c>
      <c r="E26" s="29">
        <f>E27</f>
        <v>701887.6363636364</v>
      </c>
      <c r="F26" s="31">
        <f t="shared" si="0"/>
        <v>1.0026966233766235</v>
      </c>
    </row>
    <row r="27" spans="1:6" ht="12.75">
      <c r="A27" s="27" t="s">
        <v>41</v>
      </c>
      <c r="B27" s="28" t="s">
        <v>42</v>
      </c>
      <c r="C27" s="29">
        <f aca="true" t="shared" si="2" ref="C27:D29">C28</f>
        <v>700000</v>
      </c>
      <c r="D27" s="29">
        <f t="shared" si="2"/>
        <v>643397</v>
      </c>
      <c r="E27" s="29">
        <f>E28</f>
        <v>701887.6363636364</v>
      </c>
      <c r="F27" s="31">
        <f t="shared" si="0"/>
        <v>1.0026966233766235</v>
      </c>
    </row>
    <row r="28" spans="1:6" ht="12.75">
      <c r="A28" s="27" t="s">
        <v>43</v>
      </c>
      <c r="B28" s="28" t="s">
        <v>44</v>
      </c>
      <c r="C28" s="29">
        <f t="shared" si="2"/>
        <v>700000</v>
      </c>
      <c r="D28" s="29">
        <f t="shared" si="2"/>
        <v>643397</v>
      </c>
      <c r="E28" s="29">
        <f>E29</f>
        <v>701887.6363636364</v>
      </c>
      <c r="F28" s="31">
        <f t="shared" si="0"/>
        <v>1.0026966233766235</v>
      </c>
    </row>
    <row r="29" spans="1:6" ht="12.75">
      <c r="A29" s="27" t="s">
        <v>45</v>
      </c>
      <c r="B29" s="28" t="s">
        <v>46</v>
      </c>
      <c r="C29" s="29">
        <f t="shared" si="2"/>
        <v>700000</v>
      </c>
      <c r="D29" s="29">
        <f t="shared" si="2"/>
        <v>643397</v>
      </c>
      <c r="E29" s="29">
        <f>E30</f>
        <v>701887.6363636364</v>
      </c>
      <c r="F29" s="31">
        <f t="shared" si="0"/>
        <v>1.0026966233766235</v>
      </c>
    </row>
    <row r="30" spans="1:6" ht="12.75">
      <c r="A30" s="27" t="s">
        <v>47</v>
      </c>
      <c r="B30" s="28" t="s">
        <v>48</v>
      </c>
      <c r="C30" s="29">
        <v>700000</v>
      </c>
      <c r="D30" s="29">
        <v>643397</v>
      </c>
      <c r="E30" s="29">
        <f>D30/11*12</f>
        <v>701887.6363636364</v>
      </c>
      <c r="F30" s="31">
        <f t="shared" si="0"/>
        <v>1.0026966233766235</v>
      </c>
    </row>
    <row r="31" spans="1:6" ht="12.75">
      <c r="A31" s="27" t="s">
        <v>49</v>
      </c>
      <c r="B31" s="28" t="s">
        <v>50</v>
      </c>
      <c r="C31" s="29">
        <f>C37+C34+C32</f>
        <v>2119000</v>
      </c>
      <c r="D31" s="29">
        <f>D37+D34+D32</f>
        <v>2137621</v>
      </c>
      <c r="E31" s="29">
        <f>E37+E34+E32</f>
        <v>2331950.181818182</v>
      </c>
      <c r="F31" s="31">
        <f t="shared" si="0"/>
        <v>1.1004956025569523</v>
      </c>
    </row>
    <row r="32" spans="1:6" ht="12.75">
      <c r="A32" s="27" t="s">
        <v>254</v>
      </c>
      <c r="B32" s="28">
        <v>3302</v>
      </c>
      <c r="C32" s="29">
        <f>C33</f>
        <v>1000</v>
      </c>
      <c r="D32" s="29">
        <f>D33</f>
        <v>2075</v>
      </c>
      <c r="E32" s="29">
        <f>E33</f>
        <v>2263.6363636363635</v>
      </c>
      <c r="F32" s="31">
        <f t="shared" si="0"/>
        <v>2.2636363636363637</v>
      </c>
    </row>
    <row r="33" spans="1:6" ht="12.75">
      <c r="A33" s="27" t="s">
        <v>255</v>
      </c>
      <c r="B33" s="28">
        <v>330228</v>
      </c>
      <c r="C33" s="29">
        <v>1000</v>
      </c>
      <c r="D33" s="29">
        <v>2075</v>
      </c>
      <c r="E33" s="29">
        <f>D33/11*12</f>
        <v>2263.6363636363635</v>
      </c>
      <c r="F33" s="31">
        <f t="shared" si="0"/>
        <v>2.2636363636363637</v>
      </c>
    </row>
    <row r="34" spans="1:6" ht="12.75">
      <c r="A34" s="27" t="s">
        <v>249</v>
      </c>
      <c r="B34" s="28">
        <v>3502</v>
      </c>
      <c r="C34" s="29">
        <f aca="true" t="shared" si="3" ref="C34:E35">C35</f>
        <v>118000</v>
      </c>
      <c r="D34" s="29">
        <f t="shared" si="3"/>
        <v>106061</v>
      </c>
      <c r="E34" s="29">
        <f t="shared" si="3"/>
        <v>115702.90909090909</v>
      </c>
      <c r="F34" s="31">
        <f t="shared" si="0"/>
        <v>0.9805331278890601</v>
      </c>
    </row>
    <row r="35" spans="1:6" ht="12.75">
      <c r="A35" s="27" t="s">
        <v>250</v>
      </c>
      <c r="B35" s="28">
        <v>350201</v>
      </c>
      <c r="C35" s="29">
        <f t="shared" si="3"/>
        <v>118000</v>
      </c>
      <c r="D35" s="29">
        <f t="shared" si="3"/>
        <v>106061</v>
      </c>
      <c r="E35" s="29">
        <f t="shared" si="3"/>
        <v>115702.90909090909</v>
      </c>
      <c r="F35" s="31">
        <f t="shared" si="0"/>
        <v>0.9805331278890601</v>
      </c>
    </row>
    <row r="36" spans="1:6" ht="12.75">
      <c r="A36" s="27" t="s">
        <v>250</v>
      </c>
      <c r="B36" s="28">
        <v>35020102</v>
      </c>
      <c r="C36" s="29">
        <v>118000</v>
      </c>
      <c r="D36" s="29">
        <v>106061</v>
      </c>
      <c r="E36" s="29">
        <f>D36/11*12</f>
        <v>115702.90909090909</v>
      </c>
      <c r="F36" s="31">
        <f t="shared" si="0"/>
        <v>0.9805331278890601</v>
      </c>
    </row>
    <row r="37" spans="1:6" ht="25.5">
      <c r="A37" s="27" t="s">
        <v>234</v>
      </c>
      <c r="B37" s="28" t="s">
        <v>51</v>
      </c>
      <c r="C37" s="29">
        <f>C38+C39</f>
        <v>2000000</v>
      </c>
      <c r="D37" s="29">
        <f>D38+D39</f>
        <v>2029485</v>
      </c>
      <c r="E37" s="29">
        <f>E38+E39</f>
        <v>2213983.6363636367</v>
      </c>
      <c r="F37" s="31">
        <f t="shared" si="0"/>
        <v>1.1069918181818184</v>
      </c>
    </row>
    <row r="38" spans="1:6" ht="12.75">
      <c r="A38" s="27" t="s">
        <v>241</v>
      </c>
      <c r="B38" s="28">
        <v>360232</v>
      </c>
      <c r="C38" s="29">
        <v>0</v>
      </c>
      <c r="D38" s="29">
        <v>223051</v>
      </c>
      <c r="E38" s="29">
        <f>D38/11*12</f>
        <v>243328.36363636365</v>
      </c>
      <c r="F38" s="31"/>
    </row>
    <row r="39" spans="1:6" ht="12.75">
      <c r="A39" s="27" t="s">
        <v>9</v>
      </c>
      <c r="B39" s="28" t="s">
        <v>52</v>
      </c>
      <c r="C39" s="29">
        <v>2000000</v>
      </c>
      <c r="D39" s="29">
        <v>1806434</v>
      </c>
      <c r="E39" s="29">
        <f>D39/11*12</f>
        <v>1970655.272727273</v>
      </c>
      <c r="F39" s="31">
        <f t="shared" si="0"/>
        <v>0.9853276363636365</v>
      </c>
    </row>
    <row r="40" spans="1:6" ht="12.75">
      <c r="A40" s="27" t="s">
        <v>248</v>
      </c>
      <c r="B40" s="28">
        <v>4102</v>
      </c>
      <c r="C40" s="29">
        <f aca="true" t="shared" si="4" ref="C40:E41">C41</f>
        <v>0</v>
      </c>
      <c r="D40" s="29">
        <f t="shared" si="4"/>
        <v>0</v>
      </c>
      <c r="E40" s="29">
        <f t="shared" si="4"/>
        <v>0</v>
      </c>
      <c r="F40" s="31"/>
    </row>
    <row r="41" spans="1:6" ht="12.75">
      <c r="A41" s="27" t="s">
        <v>247</v>
      </c>
      <c r="B41" s="28">
        <v>410205</v>
      </c>
      <c r="C41" s="29">
        <f t="shared" si="4"/>
        <v>0</v>
      </c>
      <c r="D41" s="29">
        <f t="shared" si="4"/>
        <v>0</v>
      </c>
      <c r="E41" s="29">
        <f t="shared" si="4"/>
        <v>0</v>
      </c>
      <c r="F41" s="31"/>
    </row>
    <row r="42" spans="1:6" ht="12.75">
      <c r="A42" s="27" t="s">
        <v>247</v>
      </c>
      <c r="B42" s="28">
        <v>41020501</v>
      </c>
      <c r="C42" s="29">
        <v>0</v>
      </c>
      <c r="D42" s="29">
        <v>0</v>
      </c>
      <c r="E42" s="29"/>
      <c r="F42" s="31"/>
    </row>
    <row r="43" spans="1:6" ht="12.75">
      <c r="A43" s="27" t="s">
        <v>53</v>
      </c>
      <c r="B43" s="28" t="s">
        <v>54</v>
      </c>
      <c r="C43" s="29">
        <f aca="true" t="shared" si="5" ref="C43:E44">C44</f>
        <v>70366000</v>
      </c>
      <c r="D43" s="29">
        <f t="shared" si="5"/>
        <v>64495250</v>
      </c>
      <c r="E43" s="29">
        <f t="shared" si="5"/>
        <v>70366000</v>
      </c>
      <c r="F43" s="31">
        <f t="shared" si="0"/>
        <v>1</v>
      </c>
    </row>
    <row r="44" spans="1:6" ht="12.75">
      <c r="A44" s="27" t="s">
        <v>55</v>
      </c>
      <c r="B44" s="28" t="s">
        <v>56</v>
      </c>
      <c r="C44" s="29">
        <f t="shared" si="5"/>
        <v>70366000</v>
      </c>
      <c r="D44" s="29">
        <f t="shared" si="5"/>
        <v>64495250</v>
      </c>
      <c r="E44" s="29">
        <f t="shared" si="5"/>
        <v>70366000</v>
      </c>
      <c r="F44" s="31">
        <f t="shared" si="0"/>
        <v>1</v>
      </c>
    </row>
    <row r="45" spans="1:6" ht="25.5">
      <c r="A45" s="27" t="s">
        <v>235</v>
      </c>
      <c r="B45" s="28" t="s">
        <v>57</v>
      </c>
      <c r="C45" s="29">
        <f>C46+C48+C47</f>
        <v>70366000</v>
      </c>
      <c r="D45" s="29">
        <f>D46+D48+D47</f>
        <v>64495250</v>
      </c>
      <c r="E45" s="29">
        <f>E46+E48+E47</f>
        <v>70366000</v>
      </c>
      <c r="F45" s="31">
        <f t="shared" si="0"/>
        <v>1</v>
      </c>
    </row>
    <row r="46" spans="1:6" ht="12.75">
      <c r="A46" s="27" t="s">
        <v>10</v>
      </c>
      <c r="B46" s="28" t="s">
        <v>60</v>
      </c>
      <c r="C46" s="29">
        <v>69571000</v>
      </c>
      <c r="D46" s="29">
        <v>63700250</v>
      </c>
      <c r="E46" s="29">
        <f>C46</f>
        <v>69571000</v>
      </c>
      <c r="F46" s="31">
        <f t="shared" si="0"/>
        <v>1</v>
      </c>
    </row>
    <row r="47" spans="1:6" ht="12.75">
      <c r="A47" s="27" t="s">
        <v>263</v>
      </c>
      <c r="B47" s="28" t="s">
        <v>264</v>
      </c>
      <c r="C47" s="29">
        <v>10000</v>
      </c>
      <c r="D47" s="29">
        <v>10000</v>
      </c>
      <c r="E47" s="29">
        <f>D47</f>
        <v>10000</v>
      </c>
      <c r="F47" s="31">
        <f t="shared" si="0"/>
        <v>1</v>
      </c>
    </row>
    <row r="48" spans="1:6" ht="12.75">
      <c r="A48" s="27" t="s">
        <v>61</v>
      </c>
      <c r="B48" s="28" t="s">
        <v>62</v>
      </c>
      <c r="C48" s="29">
        <v>785000</v>
      </c>
      <c r="D48" s="29">
        <v>785000</v>
      </c>
      <c r="E48" s="29">
        <f>D48</f>
        <v>785000</v>
      </c>
      <c r="F48" s="31">
        <f t="shared" si="0"/>
        <v>1</v>
      </c>
    </row>
    <row r="49" spans="1:6" ht="25.5">
      <c r="A49" s="27" t="s">
        <v>200</v>
      </c>
      <c r="B49" s="28" t="s">
        <v>68</v>
      </c>
      <c r="C49" s="29">
        <f>C51+C59+C69+C78+C83+C94+C101+C117+C132+C141+C147+C160</f>
        <v>288451000</v>
      </c>
      <c r="D49" s="29">
        <f>D51+D59+D69+D78+D83+D94+D101+D117+D132+D141+D147+D160</f>
        <v>211042212</v>
      </c>
      <c r="E49" s="29">
        <f>E51+E59+E69+E78+E83+E94+E101+E117+E132+E141+E147+E160</f>
        <v>233261428.72727275</v>
      </c>
      <c r="F49" s="31">
        <f t="shared" si="0"/>
        <v>0.808669162967966</v>
      </c>
    </row>
    <row r="50" spans="1:6" ht="12.75">
      <c r="A50" s="27" t="s">
        <v>169</v>
      </c>
      <c r="B50" s="28" t="s">
        <v>170</v>
      </c>
      <c r="C50" s="29">
        <f>C51+C69+C59</f>
        <v>22570000</v>
      </c>
      <c r="D50" s="29">
        <f>D51+D69+D59</f>
        <v>16899056</v>
      </c>
      <c r="E50" s="29">
        <f>E51+E69+E59</f>
        <v>18564515.636363633</v>
      </c>
      <c r="F50" s="31">
        <f t="shared" si="0"/>
        <v>0.8225305997502718</v>
      </c>
    </row>
    <row r="51" spans="1:6" ht="12.75">
      <c r="A51" s="27" t="s">
        <v>171</v>
      </c>
      <c r="B51" s="28" t="s">
        <v>141</v>
      </c>
      <c r="C51" s="29">
        <f aca="true" t="shared" si="6" ref="C51:E52">C52</f>
        <v>14896000</v>
      </c>
      <c r="D51" s="29">
        <f t="shared" si="6"/>
        <v>10114517</v>
      </c>
      <c r="E51" s="29">
        <f t="shared" si="6"/>
        <v>10984109.454545453</v>
      </c>
      <c r="F51" s="31">
        <f t="shared" si="0"/>
        <v>0.7373865101064349</v>
      </c>
    </row>
    <row r="52" spans="1:6" ht="12.75">
      <c r="A52" s="27" t="s">
        <v>220</v>
      </c>
      <c r="B52" s="28" t="s">
        <v>70</v>
      </c>
      <c r="C52" s="29">
        <f t="shared" si="6"/>
        <v>14896000</v>
      </c>
      <c r="D52" s="29">
        <f t="shared" si="6"/>
        <v>10114517</v>
      </c>
      <c r="E52" s="29">
        <f t="shared" si="6"/>
        <v>10984109.454545453</v>
      </c>
      <c r="F52" s="31">
        <f t="shared" si="0"/>
        <v>0.7373865101064349</v>
      </c>
    </row>
    <row r="53" spans="1:6" ht="12.75">
      <c r="A53" s="27" t="s">
        <v>71</v>
      </c>
      <c r="B53" s="28" t="s">
        <v>72</v>
      </c>
      <c r="C53" s="29">
        <f>C54+C55+C56</f>
        <v>14896000</v>
      </c>
      <c r="D53" s="29">
        <f>D54+D55+D56</f>
        <v>10114517</v>
      </c>
      <c r="E53" s="29">
        <f>E54+E55+E56</f>
        <v>10984109.454545453</v>
      </c>
      <c r="F53" s="31">
        <f t="shared" si="0"/>
        <v>0.7373865101064349</v>
      </c>
    </row>
    <row r="54" spans="1:6" ht="12.75">
      <c r="A54" s="27" t="s">
        <v>73</v>
      </c>
      <c r="B54" s="28" t="s">
        <v>74</v>
      </c>
      <c r="C54" s="29">
        <v>7500000</v>
      </c>
      <c r="D54" s="29">
        <v>6342481</v>
      </c>
      <c r="E54" s="29">
        <f>D54/11*12</f>
        <v>6919070.181818182</v>
      </c>
      <c r="F54" s="31">
        <f t="shared" si="0"/>
        <v>0.9225426909090909</v>
      </c>
    </row>
    <row r="55" spans="1:6" ht="25.5">
      <c r="A55" s="27" t="s">
        <v>75</v>
      </c>
      <c r="B55" s="28" t="s">
        <v>76</v>
      </c>
      <c r="C55" s="29">
        <v>6847000</v>
      </c>
      <c r="D55" s="29">
        <v>3223036</v>
      </c>
      <c r="E55" s="29">
        <f>D55/11*12</f>
        <v>3516039.2727272725</v>
      </c>
      <c r="F55" s="31">
        <f t="shared" si="0"/>
        <v>0.5135153019902545</v>
      </c>
    </row>
    <row r="56" spans="1:6" ht="12.75">
      <c r="A56" s="27" t="s">
        <v>90</v>
      </c>
      <c r="B56" s="28" t="s">
        <v>91</v>
      </c>
      <c r="C56" s="29">
        <f aca="true" t="shared" si="7" ref="C56:E57">C57</f>
        <v>549000</v>
      </c>
      <c r="D56" s="29">
        <f t="shared" si="7"/>
        <v>549000</v>
      </c>
      <c r="E56" s="29">
        <f t="shared" si="7"/>
        <v>549000</v>
      </c>
      <c r="F56" s="31">
        <f t="shared" si="0"/>
        <v>1</v>
      </c>
    </row>
    <row r="57" spans="1:6" ht="38.25">
      <c r="A57" s="27" t="s">
        <v>221</v>
      </c>
      <c r="B57" s="28" t="s">
        <v>92</v>
      </c>
      <c r="C57" s="29">
        <f t="shared" si="7"/>
        <v>549000</v>
      </c>
      <c r="D57" s="29">
        <f t="shared" si="7"/>
        <v>549000</v>
      </c>
      <c r="E57" s="29">
        <f t="shared" si="7"/>
        <v>549000</v>
      </c>
      <c r="F57" s="31">
        <f t="shared" si="0"/>
        <v>1</v>
      </c>
    </row>
    <row r="58" spans="1:6" ht="25.5">
      <c r="A58" s="27" t="s">
        <v>252</v>
      </c>
      <c r="B58" s="28" t="s">
        <v>253</v>
      </c>
      <c r="C58" s="29">
        <v>549000</v>
      </c>
      <c r="D58" s="29">
        <v>549000</v>
      </c>
      <c r="E58" s="29">
        <f>D58</f>
        <v>549000</v>
      </c>
      <c r="F58" s="31">
        <f t="shared" si="0"/>
        <v>1</v>
      </c>
    </row>
    <row r="59" spans="1:6" ht="12.75">
      <c r="A59" s="27" t="s">
        <v>172</v>
      </c>
      <c r="B59" s="28" t="s">
        <v>173</v>
      </c>
      <c r="C59" s="29">
        <f aca="true" t="shared" si="8" ref="C59:E60">C60</f>
        <v>5504000</v>
      </c>
      <c r="D59" s="29">
        <f t="shared" si="8"/>
        <v>4974539</v>
      </c>
      <c r="E59" s="29">
        <f t="shared" si="8"/>
        <v>5410406.181818182</v>
      </c>
      <c r="F59" s="31">
        <f t="shared" si="0"/>
        <v>0.9829953091966173</v>
      </c>
    </row>
    <row r="60" spans="1:6" ht="12.75">
      <c r="A60" s="27" t="s">
        <v>220</v>
      </c>
      <c r="B60" s="28" t="s">
        <v>70</v>
      </c>
      <c r="C60" s="29">
        <f t="shared" si="8"/>
        <v>5504000</v>
      </c>
      <c r="D60" s="29">
        <f t="shared" si="8"/>
        <v>4974539</v>
      </c>
      <c r="E60" s="29">
        <f t="shared" si="8"/>
        <v>5410406.181818182</v>
      </c>
      <c r="F60" s="31">
        <f t="shared" si="0"/>
        <v>0.9829953091966173</v>
      </c>
    </row>
    <row r="61" spans="1:6" ht="12.75">
      <c r="A61" s="27" t="s">
        <v>71</v>
      </c>
      <c r="B61" s="28" t="s">
        <v>72</v>
      </c>
      <c r="C61" s="29">
        <f>C62+C63+C64+C66</f>
        <v>5504000</v>
      </c>
      <c r="D61" s="29">
        <f>D62+D63+D64+D66</f>
        <v>4974539</v>
      </c>
      <c r="E61" s="29">
        <f>E62+E63+E64+E66</f>
        <v>5410406.181818182</v>
      </c>
      <c r="F61" s="31">
        <f t="shared" si="0"/>
        <v>0.9829953091966173</v>
      </c>
    </row>
    <row r="62" spans="1:6" ht="12.75">
      <c r="A62" s="27" t="s">
        <v>73</v>
      </c>
      <c r="B62" s="28" t="s">
        <v>74</v>
      </c>
      <c r="C62" s="29">
        <v>245000</v>
      </c>
      <c r="D62" s="29">
        <v>220046</v>
      </c>
      <c r="E62" s="29">
        <f>D62/11*12</f>
        <v>240050.18181818182</v>
      </c>
      <c r="F62" s="31">
        <f t="shared" si="0"/>
        <v>0.9797966604823748</v>
      </c>
    </row>
    <row r="63" spans="1:6" ht="25.5">
      <c r="A63" s="27" t="s">
        <v>75</v>
      </c>
      <c r="B63" s="28" t="s">
        <v>76</v>
      </c>
      <c r="C63" s="29">
        <v>735000</v>
      </c>
      <c r="D63" s="29">
        <v>592493</v>
      </c>
      <c r="E63" s="29">
        <f>D63/11*12</f>
        <v>646356</v>
      </c>
      <c r="F63" s="31">
        <f t="shared" si="0"/>
        <v>0.879395918367347</v>
      </c>
    </row>
    <row r="64" spans="1:6" ht="12.75">
      <c r="A64" s="27" t="s">
        <v>86</v>
      </c>
      <c r="B64" s="28" t="s">
        <v>87</v>
      </c>
      <c r="C64" s="29">
        <v>0</v>
      </c>
      <c r="D64" s="29">
        <v>0</v>
      </c>
      <c r="E64" s="29">
        <f>D64/11*12</f>
        <v>0</v>
      </c>
      <c r="F64" s="31"/>
    </row>
    <row r="65" spans="1:6" ht="12.75">
      <c r="A65" s="27" t="s">
        <v>88</v>
      </c>
      <c r="B65" s="28" t="s">
        <v>89</v>
      </c>
      <c r="C65" s="29">
        <v>0</v>
      </c>
      <c r="D65" s="29">
        <v>0</v>
      </c>
      <c r="E65" s="29">
        <f>D65/11*12</f>
        <v>0</v>
      </c>
      <c r="F65" s="31"/>
    </row>
    <row r="66" spans="1:6" ht="12.75">
      <c r="A66" s="27" t="s">
        <v>90</v>
      </c>
      <c r="B66" s="28" t="s">
        <v>91</v>
      </c>
      <c r="C66" s="29">
        <f aca="true" t="shared" si="9" ref="C66:E67">C67</f>
        <v>4524000</v>
      </c>
      <c r="D66" s="29">
        <f t="shared" si="9"/>
        <v>4162000</v>
      </c>
      <c r="E66" s="29">
        <f t="shared" si="9"/>
        <v>4524000</v>
      </c>
      <c r="F66" s="31">
        <f t="shared" si="0"/>
        <v>1</v>
      </c>
    </row>
    <row r="67" spans="1:6" ht="38.25">
      <c r="A67" s="27" t="s">
        <v>221</v>
      </c>
      <c r="B67" s="28" t="s">
        <v>92</v>
      </c>
      <c r="C67" s="29">
        <f t="shared" si="9"/>
        <v>4524000</v>
      </c>
      <c r="D67" s="29">
        <f t="shared" si="9"/>
        <v>4162000</v>
      </c>
      <c r="E67" s="29">
        <f t="shared" si="9"/>
        <v>4524000</v>
      </c>
      <c r="F67" s="31">
        <f t="shared" si="0"/>
        <v>1</v>
      </c>
    </row>
    <row r="68" spans="1:6" ht="12.75">
      <c r="A68" s="27" t="s">
        <v>93</v>
      </c>
      <c r="B68" s="28" t="s">
        <v>94</v>
      </c>
      <c r="C68" s="29">
        <v>4524000</v>
      </c>
      <c r="D68" s="29">
        <v>4162000</v>
      </c>
      <c r="E68" s="29">
        <f>C68</f>
        <v>4524000</v>
      </c>
      <c r="F68" s="31">
        <f t="shared" si="0"/>
        <v>1</v>
      </c>
    </row>
    <row r="69" spans="1:6" ht="12.75">
      <c r="A69" s="27" t="s">
        <v>174</v>
      </c>
      <c r="B69" s="28" t="s">
        <v>106</v>
      </c>
      <c r="C69" s="29">
        <f aca="true" t="shared" si="10" ref="C69:D71">C70</f>
        <v>2170000</v>
      </c>
      <c r="D69" s="29">
        <f t="shared" si="10"/>
        <v>1810000</v>
      </c>
      <c r="E69" s="29">
        <f>E70</f>
        <v>2170000</v>
      </c>
      <c r="F69" s="31">
        <f t="shared" si="0"/>
        <v>1</v>
      </c>
    </row>
    <row r="70" spans="1:6" ht="12.75">
      <c r="A70" s="27" t="s">
        <v>220</v>
      </c>
      <c r="B70" s="28" t="s">
        <v>70</v>
      </c>
      <c r="C70" s="29">
        <f t="shared" si="10"/>
        <v>2170000</v>
      </c>
      <c r="D70" s="29">
        <f t="shared" si="10"/>
        <v>1810000</v>
      </c>
      <c r="E70" s="29">
        <f>E71</f>
        <v>2170000</v>
      </c>
      <c r="F70" s="31">
        <f t="shared" si="0"/>
        <v>1</v>
      </c>
    </row>
    <row r="71" spans="1:6" ht="12.75">
      <c r="A71" s="27" t="s">
        <v>71</v>
      </c>
      <c r="B71" s="28" t="s">
        <v>72</v>
      </c>
      <c r="C71" s="29">
        <f t="shared" si="10"/>
        <v>2170000</v>
      </c>
      <c r="D71" s="29">
        <f t="shared" si="10"/>
        <v>1810000</v>
      </c>
      <c r="E71" s="29">
        <f>E72</f>
        <v>2170000</v>
      </c>
      <c r="F71" s="31">
        <f t="shared" si="0"/>
        <v>1</v>
      </c>
    </row>
    <row r="72" spans="1:6" ht="12.75">
      <c r="A72" s="27" t="s">
        <v>77</v>
      </c>
      <c r="B72" s="28" t="s">
        <v>78</v>
      </c>
      <c r="C72" s="29">
        <f>C73+C75</f>
        <v>2170000</v>
      </c>
      <c r="D72" s="29">
        <f>D73+D75</f>
        <v>1810000</v>
      </c>
      <c r="E72" s="29">
        <f>E73+E75</f>
        <v>2170000</v>
      </c>
      <c r="F72" s="31">
        <f t="shared" si="0"/>
        <v>1</v>
      </c>
    </row>
    <row r="73" spans="1:6" ht="12.75">
      <c r="A73" s="27" t="s">
        <v>79</v>
      </c>
      <c r="B73" s="28" t="s">
        <v>80</v>
      </c>
      <c r="C73" s="29">
        <f>C74</f>
        <v>1650000</v>
      </c>
      <c r="D73" s="29">
        <f>D74</f>
        <v>1650000</v>
      </c>
      <c r="E73" s="29">
        <f>E74</f>
        <v>1650000</v>
      </c>
      <c r="F73" s="31">
        <f aca="true" t="shared" si="11" ref="F73:F136">E73/C73</f>
        <v>1</v>
      </c>
    </row>
    <row r="74" spans="1:6" ht="12.75">
      <c r="A74" s="27" t="s">
        <v>81</v>
      </c>
      <c r="B74" s="28" t="s">
        <v>82</v>
      </c>
      <c r="C74" s="29">
        <v>1650000</v>
      </c>
      <c r="D74" s="29">
        <v>1650000</v>
      </c>
      <c r="E74" s="29">
        <f>C74</f>
        <v>1650000</v>
      </c>
      <c r="F74" s="31">
        <f t="shared" si="11"/>
        <v>1</v>
      </c>
    </row>
    <row r="75" spans="1:6" ht="12.75">
      <c r="A75" s="27" t="s">
        <v>83</v>
      </c>
      <c r="B75" s="28" t="s">
        <v>44</v>
      </c>
      <c r="C75" s="29">
        <f>C76</f>
        <v>520000</v>
      </c>
      <c r="D75" s="29">
        <f>D76</f>
        <v>160000</v>
      </c>
      <c r="E75" s="29">
        <f>E76</f>
        <v>520000</v>
      </c>
      <c r="F75" s="31">
        <f t="shared" si="11"/>
        <v>1</v>
      </c>
    </row>
    <row r="76" spans="1:6" ht="12.75">
      <c r="A76" s="27" t="s">
        <v>84</v>
      </c>
      <c r="B76" s="28" t="s">
        <v>85</v>
      </c>
      <c r="C76" s="29">
        <v>520000</v>
      </c>
      <c r="D76" s="29">
        <v>160000</v>
      </c>
      <c r="E76" s="29">
        <f>C76</f>
        <v>520000</v>
      </c>
      <c r="F76" s="31">
        <f t="shared" si="11"/>
        <v>1</v>
      </c>
    </row>
    <row r="77" spans="1:6" ht="25.5">
      <c r="A77" s="27" t="s">
        <v>175</v>
      </c>
      <c r="B77" s="28" t="s">
        <v>117</v>
      </c>
      <c r="C77" s="29">
        <f aca="true" t="shared" si="12" ref="C77:D80">C78</f>
        <v>415000</v>
      </c>
      <c r="D77" s="29">
        <f t="shared" si="12"/>
        <v>307157</v>
      </c>
      <c r="E77" s="29">
        <f>E78</f>
        <v>335080.36363636365</v>
      </c>
      <c r="F77" s="31">
        <f t="shared" si="11"/>
        <v>0.8074225629791895</v>
      </c>
    </row>
    <row r="78" spans="1:6" ht="12.75">
      <c r="A78" s="27" t="s">
        <v>176</v>
      </c>
      <c r="B78" s="28" t="s">
        <v>177</v>
      </c>
      <c r="C78" s="29">
        <f t="shared" si="12"/>
        <v>415000</v>
      </c>
      <c r="D78" s="29">
        <f t="shared" si="12"/>
        <v>307157</v>
      </c>
      <c r="E78" s="29">
        <f>E79</f>
        <v>335080.36363636365</v>
      </c>
      <c r="F78" s="31">
        <f t="shared" si="11"/>
        <v>0.8074225629791895</v>
      </c>
    </row>
    <row r="79" spans="1:6" ht="12.75">
      <c r="A79" s="27" t="s">
        <v>220</v>
      </c>
      <c r="B79" s="28" t="s">
        <v>70</v>
      </c>
      <c r="C79" s="29">
        <f t="shared" si="12"/>
        <v>415000</v>
      </c>
      <c r="D79" s="29">
        <f t="shared" si="12"/>
        <v>307157</v>
      </c>
      <c r="E79" s="29">
        <f>E80</f>
        <v>335080.36363636365</v>
      </c>
      <c r="F79" s="31">
        <f t="shared" si="11"/>
        <v>0.8074225629791895</v>
      </c>
    </row>
    <row r="80" spans="1:6" ht="12.75">
      <c r="A80" s="27" t="s">
        <v>71</v>
      </c>
      <c r="B80" s="28" t="s">
        <v>72</v>
      </c>
      <c r="C80" s="29">
        <f t="shared" si="12"/>
        <v>415000</v>
      </c>
      <c r="D80" s="29">
        <f t="shared" si="12"/>
        <v>307157</v>
      </c>
      <c r="E80" s="29">
        <f>E81</f>
        <v>335080.36363636365</v>
      </c>
      <c r="F80" s="31">
        <f t="shared" si="11"/>
        <v>0.8074225629791895</v>
      </c>
    </row>
    <row r="81" spans="1:6" ht="25.5">
      <c r="A81" s="27" t="s">
        <v>75</v>
      </c>
      <c r="B81" s="28" t="s">
        <v>76</v>
      </c>
      <c r="C81" s="29">
        <v>415000</v>
      </c>
      <c r="D81" s="29">
        <v>307157</v>
      </c>
      <c r="E81" s="29">
        <f>D81/11*12</f>
        <v>335080.36363636365</v>
      </c>
      <c r="F81" s="31">
        <f t="shared" si="11"/>
        <v>0.8074225629791895</v>
      </c>
    </row>
    <row r="82" spans="1:6" ht="12.75">
      <c r="A82" s="27" t="s">
        <v>178</v>
      </c>
      <c r="B82" s="28" t="s">
        <v>179</v>
      </c>
      <c r="C82" s="29">
        <f>C83+C94+C101+C117</f>
        <v>205164000</v>
      </c>
      <c r="D82" s="29">
        <f>D83+D94+D101+D117</f>
        <v>166447908</v>
      </c>
      <c r="E82" s="29">
        <f>E83+E94+E101+E117</f>
        <v>184392278.90909094</v>
      </c>
      <c r="F82" s="31">
        <f t="shared" si="11"/>
        <v>0.8987555268423844</v>
      </c>
    </row>
    <row r="83" spans="1:6" ht="12.75">
      <c r="A83" s="27" t="s">
        <v>180</v>
      </c>
      <c r="B83" s="28" t="s">
        <v>181</v>
      </c>
      <c r="C83" s="29">
        <f aca="true" t="shared" si="13" ref="C83:E84">C84</f>
        <v>27975000</v>
      </c>
      <c r="D83" s="29">
        <f t="shared" si="13"/>
        <v>23266633</v>
      </c>
      <c r="E83" s="29">
        <f t="shared" si="13"/>
        <v>25914590.90909091</v>
      </c>
      <c r="F83" s="31">
        <f t="shared" si="11"/>
        <v>0.9263482005036965</v>
      </c>
    </row>
    <row r="84" spans="1:6" ht="12.75">
      <c r="A84" s="27" t="s">
        <v>220</v>
      </c>
      <c r="B84" s="28" t="s">
        <v>70</v>
      </c>
      <c r="C84" s="29">
        <f t="shared" si="13"/>
        <v>27975000</v>
      </c>
      <c r="D84" s="29">
        <f t="shared" si="13"/>
        <v>23266633</v>
      </c>
      <c r="E84" s="29">
        <f t="shared" si="13"/>
        <v>25914590.90909091</v>
      </c>
      <c r="F84" s="31">
        <f t="shared" si="11"/>
        <v>0.9263482005036965</v>
      </c>
    </row>
    <row r="85" spans="1:6" ht="12.75">
      <c r="A85" s="27" t="s">
        <v>71</v>
      </c>
      <c r="B85" s="28" t="s">
        <v>72</v>
      </c>
      <c r="C85" s="29">
        <f>C86+C87+C88+C91</f>
        <v>27975000</v>
      </c>
      <c r="D85" s="29">
        <f>D86+D87+D88+D91</f>
        <v>23266633</v>
      </c>
      <c r="E85" s="29">
        <f>E86+E87+E88+E91</f>
        <v>25914590.90909091</v>
      </c>
      <c r="F85" s="31">
        <f t="shared" si="11"/>
        <v>0.9263482005036965</v>
      </c>
    </row>
    <row r="86" spans="1:6" ht="12.75">
      <c r="A86" s="27" t="s">
        <v>73</v>
      </c>
      <c r="B86" s="28" t="s">
        <v>74</v>
      </c>
      <c r="C86" s="29">
        <v>13988000</v>
      </c>
      <c r="D86" s="29">
        <f>9589788+2437920</f>
        <v>12027708</v>
      </c>
      <c r="E86" s="29">
        <f>D86/11*12</f>
        <v>13121136</v>
      </c>
      <c r="F86" s="31">
        <f t="shared" si="11"/>
        <v>0.938028024020589</v>
      </c>
    </row>
    <row r="87" spans="1:6" ht="25.5">
      <c r="A87" s="27" t="s">
        <v>75</v>
      </c>
      <c r="B87" s="28" t="s">
        <v>76</v>
      </c>
      <c r="C87" s="29">
        <v>1490000</v>
      </c>
      <c r="D87" s="29">
        <f>748418+302034</f>
        <v>1050452</v>
      </c>
      <c r="E87" s="29">
        <f>D87/11*12</f>
        <v>1145947.6363636365</v>
      </c>
      <c r="F87" s="31">
        <f t="shared" si="11"/>
        <v>0.7690923733984137</v>
      </c>
    </row>
    <row r="88" spans="1:6" ht="12.75">
      <c r="A88" s="27" t="s">
        <v>90</v>
      </c>
      <c r="B88" s="28" t="s">
        <v>91</v>
      </c>
      <c r="C88" s="29">
        <f aca="true" t="shared" si="14" ref="C88:E89">C89</f>
        <v>1213000</v>
      </c>
      <c r="D88" s="29">
        <f t="shared" si="14"/>
        <v>623508</v>
      </c>
      <c r="E88" s="29">
        <f t="shared" si="14"/>
        <v>1213000</v>
      </c>
      <c r="F88" s="31">
        <f t="shared" si="11"/>
        <v>1</v>
      </c>
    </row>
    <row r="89" spans="1:6" ht="38.25">
      <c r="A89" s="27" t="s">
        <v>221</v>
      </c>
      <c r="B89" s="28" t="s">
        <v>92</v>
      </c>
      <c r="C89" s="29">
        <f t="shared" si="14"/>
        <v>1213000</v>
      </c>
      <c r="D89" s="29">
        <f t="shared" si="14"/>
        <v>623508</v>
      </c>
      <c r="E89" s="29">
        <f t="shared" si="14"/>
        <v>1213000</v>
      </c>
      <c r="F89" s="31">
        <f t="shared" si="11"/>
        <v>1</v>
      </c>
    </row>
    <row r="90" spans="1:6" ht="38.25">
      <c r="A90" s="27" t="s">
        <v>222</v>
      </c>
      <c r="B90" s="28" t="s">
        <v>223</v>
      </c>
      <c r="C90" s="29">
        <v>1213000</v>
      </c>
      <c r="D90" s="29">
        <v>623508</v>
      </c>
      <c r="E90" s="29">
        <f>C90</f>
        <v>1213000</v>
      </c>
      <c r="F90" s="31">
        <f t="shared" si="11"/>
        <v>1</v>
      </c>
    </row>
    <row r="91" spans="1:6" ht="12.75">
      <c r="A91" s="27" t="s">
        <v>107</v>
      </c>
      <c r="B91" s="28" t="s">
        <v>108</v>
      </c>
      <c r="C91" s="29">
        <f aca="true" t="shared" si="15" ref="C91:E92">C92</f>
        <v>11284000</v>
      </c>
      <c r="D91" s="29">
        <f t="shared" si="15"/>
        <v>9564965</v>
      </c>
      <c r="E91" s="29">
        <f t="shared" si="15"/>
        <v>10434507.272727273</v>
      </c>
      <c r="F91" s="31">
        <f t="shared" si="11"/>
        <v>0.9247170571364121</v>
      </c>
    </row>
    <row r="92" spans="1:6" ht="12.75">
      <c r="A92" s="27" t="s">
        <v>109</v>
      </c>
      <c r="B92" s="28" t="s">
        <v>110</v>
      </c>
      <c r="C92" s="29">
        <f t="shared" si="15"/>
        <v>11284000</v>
      </c>
      <c r="D92" s="29">
        <f t="shared" si="15"/>
        <v>9564965</v>
      </c>
      <c r="E92" s="29">
        <f t="shared" si="15"/>
        <v>10434507.272727273</v>
      </c>
      <c r="F92" s="31">
        <f t="shared" si="11"/>
        <v>0.9247170571364121</v>
      </c>
    </row>
    <row r="93" spans="1:6" ht="12.75">
      <c r="A93" s="27" t="s">
        <v>113</v>
      </c>
      <c r="B93" s="28" t="s">
        <v>114</v>
      </c>
      <c r="C93" s="29">
        <v>11284000</v>
      </c>
      <c r="D93" s="29">
        <v>9564965</v>
      </c>
      <c r="E93" s="29">
        <f>D93/11*12</f>
        <v>10434507.272727273</v>
      </c>
      <c r="F93" s="31">
        <f t="shared" si="11"/>
        <v>0.9247170571364121</v>
      </c>
    </row>
    <row r="94" spans="1:6" ht="12.75">
      <c r="A94" s="27" t="s">
        <v>182</v>
      </c>
      <c r="B94" s="28" t="s">
        <v>183</v>
      </c>
      <c r="C94" s="29">
        <f aca="true" t="shared" si="16" ref="C94:E95">C95</f>
        <v>2036000</v>
      </c>
      <c r="D94" s="29">
        <f t="shared" si="16"/>
        <v>535000</v>
      </c>
      <c r="E94" s="29">
        <f t="shared" si="16"/>
        <v>2035000</v>
      </c>
      <c r="F94" s="31">
        <f t="shared" si="11"/>
        <v>0.99950884086444</v>
      </c>
    </row>
    <row r="95" spans="1:6" ht="12.75">
      <c r="A95" s="27" t="s">
        <v>220</v>
      </c>
      <c r="B95" s="28" t="s">
        <v>70</v>
      </c>
      <c r="C95" s="29">
        <f t="shared" si="16"/>
        <v>2036000</v>
      </c>
      <c r="D95" s="29">
        <f t="shared" si="16"/>
        <v>535000</v>
      </c>
      <c r="E95" s="29">
        <f t="shared" si="16"/>
        <v>2035000</v>
      </c>
      <c r="F95" s="31">
        <f t="shared" si="11"/>
        <v>0.99950884086444</v>
      </c>
    </row>
    <row r="96" spans="1:6" ht="12.75">
      <c r="A96" s="27" t="s">
        <v>71</v>
      </c>
      <c r="B96" s="28" t="s">
        <v>72</v>
      </c>
      <c r="C96" s="29">
        <f>C98+C97</f>
        <v>2036000</v>
      </c>
      <c r="D96" s="29">
        <f>D98+D97</f>
        <v>535000</v>
      </c>
      <c r="E96" s="29">
        <f>E98+E97</f>
        <v>2035000</v>
      </c>
      <c r="F96" s="31">
        <f t="shared" si="11"/>
        <v>0.99950884086444</v>
      </c>
    </row>
    <row r="97" spans="1:6" ht="25.5">
      <c r="A97" s="27" t="s">
        <v>75</v>
      </c>
      <c r="B97" s="28" t="s">
        <v>76</v>
      </c>
      <c r="C97" s="29">
        <v>1000</v>
      </c>
      <c r="D97" s="29">
        <v>0</v>
      </c>
      <c r="E97" s="29"/>
      <c r="F97" s="31">
        <f t="shared" si="11"/>
        <v>0</v>
      </c>
    </row>
    <row r="98" spans="1:6" s="35" customFormat="1" ht="12.75">
      <c r="A98" s="27" t="s">
        <v>90</v>
      </c>
      <c r="B98" s="33" t="s">
        <v>91</v>
      </c>
      <c r="C98" s="34">
        <f aca="true" t="shared" si="17" ref="C98:E99">C99</f>
        <v>2035000</v>
      </c>
      <c r="D98" s="34">
        <f t="shared" si="17"/>
        <v>535000</v>
      </c>
      <c r="E98" s="34">
        <f t="shared" si="17"/>
        <v>2035000</v>
      </c>
      <c r="F98" s="31">
        <f t="shared" si="11"/>
        <v>1</v>
      </c>
    </row>
    <row r="99" spans="1:6" ht="38.25">
      <c r="A99" s="27" t="s">
        <v>221</v>
      </c>
      <c r="B99" s="28" t="s">
        <v>92</v>
      </c>
      <c r="C99" s="29">
        <f t="shared" si="17"/>
        <v>2035000</v>
      </c>
      <c r="D99" s="29">
        <f t="shared" si="17"/>
        <v>535000</v>
      </c>
      <c r="E99" s="29">
        <f t="shared" si="17"/>
        <v>2035000</v>
      </c>
      <c r="F99" s="31">
        <f t="shared" si="11"/>
        <v>1</v>
      </c>
    </row>
    <row r="100" spans="1:6" ht="25.5">
      <c r="A100" s="27" t="s">
        <v>97</v>
      </c>
      <c r="B100" s="28" t="s">
        <v>98</v>
      </c>
      <c r="C100" s="29">
        <v>2035000</v>
      </c>
      <c r="D100" s="29">
        <v>535000</v>
      </c>
      <c r="E100" s="29">
        <f>C100</f>
        <v>2035000</v>
      </c>
      <c r="F100" s="31">
        <f t="shared" si="11"/>
        <v>1</v>
      </c>
    </row>
    <row r="101" spans="1:6" ht="12.75">
      <c r="A101" s="27" t="s">
        <v>184</v>
      </c>
      <c r="B101" s="28" t="s">
        <v>185</v>
      </c>
      <c r="C101" s="29">
        <f aca="true" t="shared" si="18" ref="C101:E102">C102</f>
        <v>33239000</v>
      </c>
      <c r="D101" s="29">
        <f t="shared" si="18"/>
        <v>30002889</v>
      </c>
      <c r="E101" s="29">
        <f t="shared" si="18"/>
        <v>33113721.454545453</v>
      </c>
      <c r="F101" s="31">
        <f t="shared" si="11"/>
        <v>0.9962309773021286</v>
      </c>
    </row>
    <row r="102" spans="1:6" ht="12.75">
      <c r="A102" s="27" t="s">
        <v>220</v>
      </c>
      <c r="B102" s="28" t="s">
        <v>70</v>
      </c>
      <c r="C102" s="29">
        <f t="shared" si="18"/>
        <v>33239000</v>
      </c>
      <c r="D102" s="29">
        <f t="shared" si="18"/>
        <v>30002889</v>
      </c>
      <c r="E102" s="29">
        <f t="shared" si="18"/>
        <v>33113721.454545453</v>
      </c>
      <c r="F102" s="31">
        <f t="shared" si="11"/>
        <v>0.9962309773021286</v>
      </c>
    </row>
    <row r="103" spans="1:6" ht="12.75">
      <c r="A103" s="27" t="s">
        <v>71</v>
      </c>
      <c r="B103" s="28" t="s">
        <v>72</v>
      </c>
      <c r="C103" s="29">
        <f>C104+C105+C106+C109+C113</f>
        <v>33239000</v>
      </c>
      <c r="D103" s="29">
        <f>D104+D105+D106+D109+D113</f>
        <v>30002889</v>
      </c>
      <c r="E103" s="29">
        <f>E104+E105+E106+E109+E113</f>
        <v>33113721.454545453</v>
      </c>
      <c r="F103" s="31">
        <f t="shared" si="11"/>
        <v>0.9962309773021286</v>
      </c>
    </row>
    <row r="104" spans="1:6" ht="12.75">
      <c r="A104" s="27" t="s">
        <v>73</v>
      </c>
      <c r="B104" s="28" t="s">
        <v>74</v>
      </c>
      <c r="C104" s="29">
        <v>1892000</v>
      </c>
      <c r="D104" s="29">
        <v>1702419</v>
      </c>
      <c r="E104" s="29">
        <f>D104/11*12</f>
        <v>1857184.3636363638</v>
      </c>
      <c r="F104" s="31">
        <f t="shared" si="11"/>
        <v>0.9815985008648858</v>
      </c>
    </row>
    <row r="105" spans="1:6" ht="25.5">
      <c r="A105" s="27" t="s">
        <v>75</v>
      </c>
      <c r="B105" s="28" t="s">
        <v>76</v>
      </c>
      <c r="C105" s="29">
        <v>440000</v>
      </c>
      <c r="D105" s="29">
        <v>320409</v>
      </c>
      <c r="E105" s="29">
        <f>D105/11*12</f>
        <v>349537.0909090909</v>
      </c>
      <c r="F105" s="31">
        <f t="shared" si="11"/>
        <v>0.7944024793388429</v>
      </c>
    </row>
    <row r="106" spans="1:6" ht="12.75">
      <c r="A106" s="27" t="s">
        <v>90</v>
      </c>
      <c r="B106" s="28" t="s">
        <v>91</v>
      </c>
      <c r="C106" s="29">
        <f aca="true" t="shared" si="19" ref="C106:E107">C107</f>
        <v>16495000</v>
      </c>
      <c r="D106" s="29">
        <f t="shared" si="19"/>
        <v>15171000</v>
      </c>
      <c r="E106" s="29">
        <f t="shared" si="19"/>
        <v>16495000</v>
      </c>
      <c r="F106" s="31">
        <f t="shared" si="11"/>
        <v>1</v>
      </c>
    </row>
    <row r="107" spans="1:6" ht="38.25">
      <c r="A107" s="27" t="s">
        <v>221</v>
      </c>
      <c r="B107" s="28" t="s">
        <v>92</v>
      </c>
      <c r="C107" s="29">
        <f t="shared" si="19"/>
        <v>16495000</v>
      </c>
      <c r="D107" s="29">
        <f t="shared" si="19"/>
        <v>15171000</v>
      </c>
      <c r="E107" s="29">
        <f t="shared" si="19"/>
        <v>16495000</v>
      </c>
      <c r="F107" s="31">
        <f t="shared" si="11"/>
        <v>1</v>
      </c>
    </row>
    <row r="108" spans="1:6" ht="12.75">
      <c r="A108" s="27" t="s">
        <v>93</v>
      </c>
      <c r="B108" s="28" t="s">
        <v>94</v>
      </c>
      <c r="C108" s="29">
        <v>16495000</v>
      </c>
      <c r="D108" s="29">
        <v>15171000</v>
      </c>
      <c r="E108" s="29">
        <f>C108</f>
        <v>16495000</v>
      </c>
      <c r="F108" s="31">
        <f t="shared" si="11"/>
        <v>1</v>
      </c>
    </row>
    <row r="109" spans="1:6" ht="25.5">
      <c r="A109" s="27" t="s">
        <v>115</v>
      </c>
      <c r="B109" s="28" t="s">
        <v>116</v>
      </c>
      <c r="C109" s="29">
        <f>C110+C111+C112</f>
        <v>14410000</v>
      </c>
      <c r="D109" s="29">
        <f>D110+D111+D112</f>
        <v>12807061</v>
      </c>
      <c r="E109" s="29">
        <f>E110+E111+E112</f>
        <v>14410000</v>
      </c>
      <c r="F109" s="31">
        <f t="shared" si="11"/>
        <v>1</v>
      </c>
    </row>
    <row r="110" spans="1:6" ht="12.75">
      <c r="A110" s="27" t="s">
        <v>118</v>
      </c>
      <c r="B110" s="28" t="s">
        <v>119</v>
      </c>
      <c r="C110" s="29">
        <v>970000</v>
      </c>
      <c r="D110" s="29">
        <v>801100</v>
      </c>
      <c r="E110" s="29">
        <f>C110</f>
        <v>970000</v>
      </c>
      <c r="F110" s="31">
        <f t="shared" si="11"/>
        <v>1</v>
      </c>
    </row>
    <row r="111" spans="1:6" ht="12.75">
      <c r="A111" s="27" t="s">
        <v>120</v>
      </c>
      <c r="B111" s="28" t="s">
        <v>121</v>
      </c>
      <c r="C111" s="29">
        <v>600000</v>
      </c>
      <c r="D111" s="29">
        <v>520000</v>
      </c>
      <c r="E111" s="29">
        <f>C111</f>
        <v>600000</v>
      </c>
      <c r="F111" s="31">
        <f t="shared" si="11"/>
        <v>1</v>
      </c>
    </row>
    <row r="112" spans="1:6" ht="12.75">
      <c r="A112" s="27" t="s">
        <v>122</v>
      </c>
      <c r="B112" s="28" t="s">
        <v>123</v>
      </c>
      <c r="C112" s="29">
        <v>12840000</v>
      </c>
      <c r="D112" s="29">
        <v>11485961</v>
      </c>
      <c r="E112" s="29">
        <f>C112</f>
        <v>12840000</v>
      </c>
      <c r="F112" s="31">
        <f t="shared" si="11"/>
        <v>1</v>
      </c>
    </row>
    <row r="113" spans="1:6" ht="12.75">
      <c r="A113" s="27" t="s">
        <v>124</v>
      </c>
      <c r="B113" s="28" t="s">
        <v>125</v>
      </c>
      <c r="C113" s="29">
        <v>2000</v>
      </c>
      <c r="D113" s="29">
        <v>2000</v>
      </c>
      <c r="E113" s="29">
        <f>E114</f>
        <v>2000</v>
      </c>
      <c r="F113" s="31">
        <f t="shared" si="11"/>
        <v>1</v>
      </c>
    </row>
    <row r="114" spans="1:6" ht="12.75">
      <c r="A114" s="27" t="s">
        <v>126</v>
      </c>
      <c r="B114" s="28" t="s">
        <v>127</v>
      </c>
      <c r="C114" s="29">
        <v>2000</v>
      </c>
      <c r="D114" s="29">
        <v>2000</v>
      </c>
      <c r="E114" s="29">
        <f>E115</f>
        <v>2000</v>
      </c>
      <c r="F114" s="31">
        <f t="shared" si="11"/>
        <v>1</v>
      </c>
    </row>
    <row r="115" spans="1:6" ht="12.75">
      <c r="A115" s="27" t="s">
        <v>132</v>
      </c>
      <c r="B115" s="28" t="s">
        <v>133</v>
      </c>
      <c r="C115" s="29">
        <v>2000</v>
      </c>
      <c r="D115" s="29">
        <v>2000</v>
      </c>
      <c r="E115" s="29">
        <f>E116</f>
        <v>2000</v>
      </c>
      <c r="F115" s="31">
        <f t="shared" si="11"/>
        <v>1</v>
      </c>
    </row>
    <row r="116" spans="1:6" ht="12.75">
      <c r="A116" s="27" t="s">
        <v>134</v>
      </c>
      <c r="B116" s="28" t="s">
        <v>135</v>
      </c>
      <c r="C116" s="29">
        <v>2000</v>
      </c>
      <c r="D116" s="29">
        <v>2000</v>
      </c>
      <c r="E116" s="29">
        <f>D116</f>
        <v>2000</v>
      </c>
      <c r="F116" s="31">
        <f t="shared" si="11"/>
        <v>1</v>
      </c>
    </row>
    <row r="117" spans="1:6" ht="25.5">
      <c r="A117" s="27" t="s">
        <v>201</v>
      </c>
      <c r="B117" s="28" t="s">
        <v>186</v>
      </c>
      <c r="C117" s="29">
        <f aca="true" t="shared" si="20" ref="C117:E118">C118</f>
        <v>141914000</v>
      </c>
      <c r="D117" s="29">
        <f t="shared" si="20"/>
        <v>112643386</v>
      </c>
      <c r="E117" s="29">
        <f t="shared" si="20"/>
        <v>123328966.54545456</v>
      </c>
      <c r="F117" s="31">
        <f t="shared" si="11"/>
        <v>0.8690401690140125</v>
      </c>
    </row>
    <row r="118" spans="1:6" ht="12.75">
      <c r="A118" s="27" t="s">
        <v>220</v>
      </c>
      <c r="B118" s="28" t="s">
        <v>70</v>
      </c>
      <c r="C118" s="29">
        <f t="shared" si="20"/>
        <v>141914000</v>
      </c>
      <c r="D118" s="29">
        <f t="shared" si="20"/>
        <v>112643386</v>
      </c>
      <c r="E118" s="29">
        <f t="shared" si="20"/>
        <v>123328966.54545456</v>
      </c>
      <c r="F118" s="31">
        <f t="shared" si="11"/>
        <v>0.8690401690140125</v>
      </c>
    </row>
    <row r="119" spans="1:6" ht="12.75">
      <c r="A119" s="27" t="s">
        <v>71</v>
      </c>
      <c r="B119" s="28" t="s">
        <v>72</v>
      </c>
      <c r="C119" s="29">
        <f>C120+C121+C122+C125+C129</f>
        <v>141914000</v>
      </c>
      <c r="D119" s="29">
        <f>D120+D121+D122+D125+D129</f>
        <v>112643386</v>
      </c>
      <c r="E119" s="29">
        <f>E120+E121+E122+E125+E129</f>
        <v>123328966.54545456</v>
      </c>
      <c r="F119" s="31">
        <f t="shared" si="11"/>
        <v>0.8690401690140125</v>
      </c>
    </row>
    <row r="120" spans="1:6" ht="12.75">
      <c r="A120" s="27" t="s">
        <v>73</v>
      </c>
      <c r="B120" s="28" t="s">
        <v>74</v>
      </c>
      <c r="C120" s="29">
        <v>38713000</v>
      </c>
      <c r="D120" s="29">
        <f>18224624+8979077+1772336+1922142</f>
        <v>30898179</v>
      </c>
      <c r="E120" s="29">
        <f>D120/11*12</f>
        <v>33707104.36363637</v>
      </c>
      <c r="F120" s="31">
        <f t="shared" si="11"/>
        <v>0.8706921283195921</v>
      </c>
    </row>
    <row r="121" spans="1:6" ht="25.5">
      <c r="A121" s="27" t="s">
        <v>75</v>
      </c>
      <c r="B121" s="28" t="s">
        <v>76</v>
      </c>
      <c r="C121" s="29">
        <v>28813000</v>
      </c>
      <c r="D121" s="29">
        <f>6793747+5783324+648490+1146665</f>
        <v>14372226</v>
      </c>
      <c r="E121" s="29">
        <f>D121/11*12</f>
        <v>15678792</v>
      </c>
      <c r="F121" s="31">
        <f t="shared" si="11"/>
        <v>0.5441568736334293</v>
      </c>
    </row>
    <row r="122" spans="1:6" ht="12.75">
      <c r="A122" s="27" t="s">
        <v>90</v>
      </c>
      <c r="B122" s="28" t="s">
        <v>91</v>
      </c>
      <c r="C122" s="29">
        <f aca="true" t="shared" si="21" ref="C122:E123">C123</f>
        <v>1356000</v>
      </c>
      <c r="D122" s="29">
        <f t="shared" si="21"/>
        <v>961000</v>
      </c>
      <c r="E122" s="29">
        <f t="shared" si="21"/>
        <v>1356000</v>
      </c>
      <c r="F122" s="31">
        <f t="shared" si="11"/>
        <v>1</v>
      </c>
    </row>
    <row r="123" spans="1:6" ht="38.25">
      <c r="A123" s="27" t="s">
        <v>221</v>
      </c>
      <c r="B123" s="28" t="s">
        <v>92</v>
      </c>
      <c r="C123" s="29">
        <f t="shared" si="21"/>
        <v>1356000</v>
      </c>
      <c r="D123" s="29">
        <f t="shared" si="21"/>
        <v>961000</v>
      </c>
      <c r="E123" s="29">
        <f t="shared" si="21"/>
        <v>1356000</v>
      </c>
      <c r="F123" s="31">
        <f t="shared" si="11"/>
        <v>1</v>
      </c>
    </row>
    <row r="124" spans="1:6" ht="12.75">
      <c r="A124" s="27" t="s">
        <v>93</v>
      </c>
      <c r="B124" s="28" t="s">
        <v>94</v>
      </c>
      <c r="C124" s="29">
        <v>1356000</v>
      </c>
      <c r="D124" s="29">
        <v>961000</v>
      </c>
      <c r="E124" s="29">
        <f>C124</f>
        <v>1356000</v>
      </c>
      <c r="F124" s="31">
        <f t="shared" si="11"/>
        <v>1</v>
      </c>
    </row>
    <row r="125" spans="1:6" ht="12.75">
      <c r="A125" s="27" t="s">
        <v>107</v>
      </c>
      <c r="B125" s="28" t="s">
        <v>108</v>
      </c>
      <c r="C125" s="29">
        <f>C126</f>
        <v>72632000</v>
      </c>
      <c r="D125" s="29">
        <f>D126</f>
        <v>66171481</v>
      </c>
      <c r="E125" s="29">
        <f>E126</f>
        <v>72187070.18181819</v>
      </c>
      <c r="F125" s="31">
        <f t="shared" si="11"/>
        <v>0.9938741901891479</v>
      </c>
    </row>
    <row r="126" spans="1:6" ht="12.75">
      <c r="A126" s="27" t="s">
        <v>109</v>
      </c>
      <c r="B126" s="28" t="s">
        <v>110</v>
      </c>
      <c r="C126" s="29">
        <f>C127+C128</f>
        <v>72632000</v>
      </c>
      <c r="D126" s="29">
        <f>D127+D128</f>
        <v>66171481</v>
      </c>
      <c r="E126" s="29">
        <f>E127+E128</f>
        <v>72187070.18181819</v>
      </c>
      <c r="F126" s="31">
        <f t="shared" si="11"/>
        <v>0.9938741901891479</v>
      </c>
    </row>
    <row r="127" spans="1:6" ht="12.75">
      <c r="A127" s="27" t="s">
        <v>111</v>
      </c>
      <c r="B127" s="28" t="s">
        <v>112</v>
      </c>
      <c r="C127" s="29">
        <v>70898519</v>
      </c>
      <c r="D127" s="29">
        <f>64832135+23937</f>
        <v>64856072</v>
      </c>
      <c r="E127" s="29">
        <f>D127/11*12</f>
        <v>70752078.54545455</v>
      </c>
      <c r="F127" s="31">
        <f t="shared" si="11"/>
        <v>0.9979345061559685</v>
      </c>
    </row>
    <row r="128" spans="1:6" ht="12.75">
      <c r="A128" s="27" t="s">
        <v>113</v>
      </c>
      <c r="B128" s="28" t="s">
        <v>114</v>
      </c>
      <c r="C128" s="29">
        <v>1733481</v>
      </c>
      <c r="D128" s="29">
        <f>1259836+51801+450+3322</f>
        <v>1315409</v>
      </c>
      <c r="E128" s="29">
        <f>D128/11*12</f>
        <v>1434991.6363636365</v>
      </c>
      <c r="F128" s="31">
        <f t="shared" si="11"/>
        <v>0.8278092672279861</v>
      </c>
    </row>
    <row r="129" spans="1:6" ht="25.5">
      <c r="A129" s="27" t="s">
        <v>115</v>
      </c>
      <c r="B129" s="28" t="s">
        <v>116</v>
      </c>
      <c r="C129" s="29">
        <v>400000</v>
      </c>
      <c r="D129" s="29">
        <f>D130</f>
        <v>240500</v>
      </c>
      <c r="E129" s="29">
        <f>E130</f>
        <v>400000</v>
      </c>
      <c r="F129" s="31">
        <f t="shared" si="11"/>
        <v>1</v>
      </c>
    </row>
    <row r="130" spans="1:6" ht="12.75">
      <c r="A130" s="27" t="s">
        <v>118</v>
      </c>
      <c r="B130" s="28" t="s">
        <v>119</v>
      </c>
      <c r="C130" s="29">
        <v>400000</v>
      </c>
      <c r="D130" s="29">
        <v>240500</v>
      </c>
      <c r="E130" s="29">
        <f>C130</f>
        <v>400000</v>
      </c>
      <c r="F130" s="31">
        <f t="shared" si="11"/>
        <v>1</v>
      </c>
    </row>
    <row r="131" spans="1:6" ht="25.5">
      <c r="A131" s="27" t="s">
        <v>187</v>
      </c>
      <c r="B131" s="28" t="s">
        <v>188</v>
      </c>
      <c r="C131" s="29">
        <f aca="true" t="shared" si="22" ref="C131:D133">C132</f>
        <v>3296000</v>
      </c>
      <c r="D131" s="29">
        <f t="shared" si="22"/>
        <v>2298888</v>
      </c>
      <c r="E131" s="29">
        <f>E132</f>
        <v>2362877.8181818184</v>
      </c>
      <c r="F131" s="31">
        <f t="shared" si="11"/>
        <v>0.7168925419240954</v>
      </c>
    </row>
    <row r="132" spans="1:6" ht="12.75">
      <c r="A132" s="27" t="s">
        <v>231</v>
      </c>
      <c r="B132" s="28" t="s">
        <v>191</v>
      </c>
      <c r="C132" s="29">
        <f t="shared" si="22"/>
        <v>3296000</v>
      </c>
      <c r="D132" s="29">
        <f t="shared" si="22"/>
        <v>2298888</v>
      </c>
      <c r="E132" s="29">
        <f>E133</f>
        <v>2362877.8181818184</v>
      </c>
      <c r="F132" s="31">
        <f t="shared" si="11"/>
        <v>0.7168925419240954</v>
      </c>
    </row>
    <row r="133" spans="1:6" ht="12.75">
      <c r="A133" s="27" t="s">
        <v>220</v>
      </c>
      <c r="B133" s="28" t="s">
        <v>70</v>
      </c>
      <c r="C133" s="29">
        <f t="shared" si="22"/>
        <v>3296000</v>
      </c>
      <c r="D133" s="29">
        <f t="shared" si="22"/>
        <v>2298888</v>
      </c>
      <c r="E133" s="29">
        <f>E134</f>
        <v>2362877.8181818184</v>
      </c>
      <c r="F133" s="31">
        <f t="shared" si="11"/>
        <v>0.7168925419240954</v>
      </c>
    </row>
    <row r="134" spans="1:6" ht="12.75">
      <c r="A134" s="27" t="s">
        <v>71</v>
      </c>
      <c r="B134" s="28" t="s">
        <v>72</v>
      </c>
      <c r="C134" s="29">
        <f>C135+C136</f>
        <v>3296000</v>
      </c>
      <c r="D134" s="29">
        <f>D135+D136</f>
        <v>2298888</v>
      </c>
      <c r="E134" s="29">
        <f>E135+E136</f>
        <v>2362877.8181818184</v>
      </c>
      <c r="F134" s="31">
        <f t="shared" si="11"/>
        <v>0.7168925419240954</v>
      </c>
    </row>
    <row r="135" spans="1:6" ht="25.5">
      <c r="A135" s="27" t="s">
        <v>75</v>
      </c>
      <c r="B135" s="28" t="s">
        <v>76</v>
      </c>
      <c r="C135" s="29">
        <v>1701000</v>
      </c>
      <c r="D135" s="29">
        <v>703888</v>
      </c>
      <c r="E135" s="29">
        <f>D135/11*12</f>
        <v>767877.8181818182</v>
      </c>
      <c r="F135" s="31">
        <f t="shared" si="11"/>
        <v>0.4514272887606221</v>
      </c>
    </row>
    <row r="136" spans="1:6" ht="12.75">
      <c r="A136" s="27" t="s">
        <v>124</v>
      </c>
      <c r="B136" s="28" t="s">
        <v>125</v>
      </c>
      <c r="C136" s="29">
        <v>1595000</v>
      </c>
      <c r="D136" s="29">
        <f aca="true" t="shared" si="23" ref="D136:E138">D137</f>
        <v>1595000</v>
      </c>
      <c r="E136" s="29">
        <f t="shared" si="23"/>
        <v>1595000</v>
      </c>
      <c r="F136" s="31">
        <f t="shared" si="11"/>
        <v>1</v>
      </c>
    </row>
    <row r="137" spans="1:6" ht="12.75">
      <c r="A137" s="27" t="s">
        <v>126</v>
      </c>
      <c r="B137" s="28" t="s">
        <v>127</v>
      </c>
      <c r="C137" s="29">
        <v>1595000</v>
      </c>
      <c r="D137" s="29">
        <f t="shared" si="23"/>
        <v>1595000</v>
      </c>
      <c r="E137" s="29">
        <f t="shared" si="23"/>
        <v>1595000</v>
      </c>
      <c r="F137" s="31">
        <f aca="true" t="shared" si="24" ref="F137:F169">E137/C137</f>
        <v>1</v>
      </c>
    </row>
    <row r="138" spans="1:6" ht="12.75">
      <c r="A138" s="27" t="s">
        <v>132</v>
      </c>
      <c r="B138" s="28" t="s">
        <v>133</v>
      </c>
      <c r="C138" s="29">
        <v>1595000</v>
      </c>
      <c r="D138" s="29">
        <f t="shared" si="23"/>
        <v>1595000</v>
      </c>
      <c r="E138" s="29">
        <f t="shared" si="23"/>
        <v>1595000</v>
      </c>
      <c r="F138" s="31">
        <f t="shared" si="24"/>
        <v>1</v>
      </c>
    </row>
    <row r="139" spans="1:6" ht="12.75">
      <c r="A139" s="27" t="s">
        <v>134</v>
      </c>
      <c r="B139" s="28" t="s">
        <v>135</v>
      </c>
      <c r="C139" s="29">
        <v>1595000</v>
      </c>
      <c r="D139" s="29">
        <v>1595000</v>
      </c>
      <c r="E139" s="29">
        <f>C139</f>
        <v>1595000</v>
      </c>
      <c r="F139" s="31">
        <f t="shared" si="24"/>
        <v>1</v>
      </c>
    </row>
    <row r="140" spans="1:6" ht="12.75">
      <c r="A140" s="27" t="s">
        <v>192</v>
      </c>
      <c r="B140" s="28" t="s">
        <v>193</v>
      </c>
      <c r="C140" s="29">
        <f>C141+C147+C160</f>
        <v>57006000</v>
      </c>
      <c r="D140" s="29">
        <f>D141+D147+D160</f>
        <v>25089203</v>
      </c>
      <c r="E140" s="29">
        <f>E141+E147+E160</f>
        <v>27606675.999999996</v>
      </c>
      <c r="F140" s="31">
        <f t="shared" si="24"/>
        <v>0.4842766726309511</v>
      </c>
    </row>
    <row r="141" spans="1:6" ht="12.75">
      <c r="A141" s="27" t="s">
        <v>232</v>
      </c>
      <c r="B141" s="28" t="s">
        <v>233</v>
      </c>
      <c r="C141" s="29">
        <f aca="true" t="shared" si="25" ref="C141:D145">C142</f>
        <v>850000</v>
      </c>
      <c r="D141" s="29">
        <f t="shared" si="25"/>
        <v>767000</v>
      </c>
      <c r="E141" s="29">
        <f>E142</f>
        <v>850000</v>
      </c>
      <c r="F141" s="31">
        <f t="shared" si="24"/>
        <v>1</v>
      </c>
    </row>
    <row r="142" spans="1:6" ht="12.75">
      <c r="A142" s="27" t="s">
        <v>220</v>
      </c>
      <c r="B142" s="28" t="s">
        <v>70</v>
      </c>
      <c r="C142" s="29">
        <f t="shared" si="25"/>
        <v>850000</v>
      </c>
      <c r="D142" s="29">
        <f t="shared" si="25"/>
        <v>767000</v>
      </c>
      <c r="E142" s="29">
        <f>E143</f>
        <v>850000</v>
      </c>
      <c r="F142" s="31">
        <f t="shared" si="24"/>
        <v>1</v>
      </c>
    </row>
    <row r="143" spans="1:6" ht="12.75">
      <c r="A143" s="27" t="s">
        <v>71</v>
      </c>
      <c r="B143" s="28" t="s">
        <v>72</v>
      </c>
      <c r="C143" s="29">
        <f t="shared" si="25"/>
        <v>850000</v>
      </c>
      <c r="D143" s="29">
        <f t="shared" si="25"/>
        <v>767000</v>
      </c>
      <c r="E143" s="29">
        <f>E144</f>
        <v>850000</v>
      </c>
      <c r="F143" s="31">
        <f t="shared" si="24"/>
        <v>1</v>
      </c>
    </row>
    <row r="144" spans="1:6" ht="12.75">
      <c r="A144" s="27" t="s">
        <v>90</v>
      </c>
      <c r="B144" s="28" t="s">
        <v>91</v>
      </c>
      <c r="C144" s="29">
        <f t="shared" si="25"/>
        <v>850000</v>
      </c>
      <c r="D144" s="29">
        <f t="shared" si="25"/>
        <v>767000</v>
      </c>
      <c r="E144" s="29">
        <f>E145</f>
        <v>850000</v>
      </c>
      <c r="F144" s="31">
        <f t="shared" si="24"/>
        <v>1</v>
      </c>
    </row>
    <row r="145" spans="1:6" ht="38.25">
      <c r="A145" s="27" t="s">
        <v>221</v>
      </c>
      <c r="B145" s="28" t="s">
        <v>92</v>
      </c>
      <c r="C145" s="29">
        <f t="shared" si="25"/>
        <v>850000</v>
      </c>
      <c r="D145" s="29">
        <f t="shared" si="25"/>
        <v>767000</v>
      </c>
      <c r="E145" s="29">
        <f>E146</f>
        <v>850000</v>
      </c>
      <c r="F145" s="31">
        <f t="shared" si="24"/>
        <v>1</v>
      </c>
    </row>
    <row r="146" spans="1:6" ht="12.75">
      <c r="A146" s="27" t="s">
        <v>99</v>
      </c>
      <c r="B146" s="28" t="s">
        <v>100</v>
      </c>
      <c r="C146" s="29">
        <v>850000</v>
      </c>
      <c r="D146" s="29">
        <v>767000</v>
      </c>
      <c r="E146" s="29">
        <f>C146</f>
        <v>850000</v>
      </c>
      <c r="F146" s="31">
        <f t="shared" si="24"/>
        <v>1</v>
      </c>
    </row>
    <row r="147" spans="1:6" ht="12.75">
      <c r="A147" s="27" t="s">
        <v>194</v>
      </c>
      <c r="B147" s="28" t="s">
        <v>195</v>
      </c>
      <c r="C147" s="29">
        <f aca="true" t="shared" si="26" ref="C147:E148">C148</f>
        <v>51896000</v>
      </c>
      <c r="D147" s="29">
        <f t="shared" si="26"/>
        <v>21768823</v>
      </c>
      <c r="E147" s="29">
        <f t="shared" si="26"/>
        <v>23971170.545454543</v>
      </c>
      <c r="F147" s="31">
        <f t="shared" si="24"/>
        <v>0.46190786468040973</v>
      </c>
    </row>
    <row r="148" spans="1:6" ht="12.75">
      <c r="A148" s="27" t="s">
        <v>220</v>
      </c>
      <c r="B148" s="28" t="s">
        <v>70</v>
      </c>
      <c r="C148" s="29">
        <f t="shared" si="26"/>
        <v>51896000</v>
      </c>
      <c r="D148" s="29">
        <f t="shared" si="26"/>
        <v>21768823</v>
      </c>
      <c r="E148" s="29">
        <f t="shared" si="26"/>
        <v>23971170.545454543</v>
      </c>
      <c r="F148" s="31">
        <f t="shared" si="24"/>
        <v>0.46190786468040973</v>
      </c>
    </row>
    <row r="149" spans="1:6" ht="12.75">
      <c r="A149" s="27" t="s">
        <v>71</v>
      </c>
      <c r="B149" s="28" t="s">
        <v>72</v>
      </c>
      <c r="C149" s="29">
        <f>C150+C151+C154</f>
        <v>51896000</v>
      </c>
      <c r="D149" s="29">
        <f>D150+D151+D154</f>
        <v>21768823</v>
      </c>
      <c r="E149" s="29">
        <f>E150+E151+E154</f>
        <v>23971170.545454543</v>
      </c>
      <c r="F149" s="31">
        <f t="shared" si="24"/>
        <v>0.46190786468040973</v>
      </c>
    </row>
    <row r="150" spans="1:6" ht="25.5">
      <c r="A150" s="27" t="s">
        <v>75</v>
      </c>
      <c r="B150" s="28" t="s">
        <v>76</v>
      </c>
      <c r="C150" s="29">
        <v>44039000</v>
      </c>
      <c r="D150" s="29">
        <v>15855823</v>
      </c>
      <c r="E150" s="29">
        <f>D150/11*12</f>
        <v>17297261.454545453</v>
      </c>
      <c r="F150" s="31">
        <f t="shared" si="24"/>
        <v>0.3927714401904097</v>
      </c>
    </row>
    <row r="151" spans="1:6" ht="12.75">
      <c r="A151" s="27" t="s">
        <v>101</v>
      </c>
      <c r="B151" s="28" t="s">
        <v>102</v>
      </c>
      <c r="C151" s="29">
        <v>4194000</v>
      </c>
      <c r="D151" s="29">
        <f>D152</f>
        <v>2760000</v>
      </c>
      <c r="E151" s="29">
        <f>E152</f>
        <v>3010909.090909091</v>
      </c>
      <c r="F151" s="31">
        <f t="shared" si="24"/>
        <v>0.7179087007413187</v>
      </c>
    </row>
    <row r="152" spans="1:6" ht="12.75">
      <c r="A152" s="27" t="s">
        <v>224</v>
      </c>
      <c r="B152" s="28" t="s">
        <v>103</v>
      </c>
      <c r="C152" s="29">
        <v>4194000</v>
      </c>
      <c r="D152" s="29">
        <f>D153</f>
        <v>2760000</v>
      </c>
      <c r="E152" s="29">
        <f>E153</f>
        <v>3010909.090909091</v>
      </c>
      <c r="F152" s="31">
        <f t="shared" si="24"/>
        <v>0.7179087007413187</v>
      </c>
    </row>
    <row r="153" spans="1:6" ht="12.75">
      <c r="A153" s="27" t="s">
        <v>104</v>
      </c>
      <c r="B153" s="28" t="s">
        <v>105</v>
      </c>
      <c r="C153" s="29">
        <v>4194000</v>
      </c>
      <c r="D153" s="29">
        <v>2760000</v>
      </c>
      <c r="E153" s="29">
        <f>D153/11*12</f>
        <v>3010909.090909091</v>
      </c>
      <c r="F153" s="31">
        <f t="shared" si="24"/>
        <v>0.7179087007413187</v>
      </c>
    </row>
    <row r="154" spans="1:6" ht="12.75">
      <c r="A154" s="27" t="s">
        <v>124</v>
      </c>
      <c r="B154" s="28" t="s">
        <v>125</v>
      </c>
      <c r="C154" s="29">
        <f>C155</f>
        <v>3663000</v>
      </c>
      <c r="D154" s="29">
        <f>D155</f>
        <v>3153000</v>
      </c>
      <c r="E154" s="29">
        <f>E155</f>
        <v>3663000</v>
      </c>
      <c r="F154" s="31">
        <f t="shared" si="24"/>
        <v>1</v>
      </c>
    </row>
    <row r="155" spans="1:6" ht="12.75">
      <c r="A155" s="27" t="s">
        <v>126</v>
      </c>
      <c r="B155" s="28" t="s">
        <v>127</v>
      </c>
      <c r="C155" s="29">
        <f>C156+C158</f>
        <v>3663000</v>
      </c>
      <c r="D155" s="29">
        <f>D156+D158</f>
        <v>3153000</v>
      </c>
      <c r="E155" s="29">
        <f>E156+E158</f>
        <v>3663000</v>
      </c>
      <c r="F155" s="31">
        <f t="shared" si="24"/>
        <v>1</v>
      </c>
    </row>
    <row r="156" spans="1:6" ht="12.75">
      <c r="A156" s="27" t="s">
        <v>128</v>
      </c>
      <c r="B156" s="28" t="s">
        <v>129</v>
      </c>
      <c r="C156" s="29">
        <f>C157</f>
        <v>1005000</v>
      </c>
      <c r="D156" s="29">
        <f>D157</f>
        <v>495000</v>
      </c>
      <c r="E156" s="29">
        <f>E157</f>
        <v>1005000</v>
      </c>
      <c r="F156" s="31">
        <f t="shared" si="24"/>
        <v>1</v>
      </c>
    </row>
    <row r="157" spans="1:6" ht="12.75">
      <c r="A157" s="27" t="s">
        <v>130</v>
      </c>
      <c r="B157" s="28" t="s">
        <v>131</v>
      </c>
      <c r="C157" s="29">
        <v>1005000</v>
      </c>
      <c r="D157" s="29">
        <v>495000</v>
      </c>
      <c r="E157" s="29">
        <f>C157</f>
        <v>1005000</v>
      </c>
      <c r="F157" s="31">
        <f t="shared" si="24"/>
        <v>1</v>
      </c>
    </row>
    <row r="158" spans="1:6" ht="12.75">
      <c r="A158" s="27" t="s">
        <v>132</v>
      </c>
      <c r="B158" s="28" t="s">
        <v>133</v>
      </c>
      <c r="C158" s="29">
        <v>2658000</v>
      </c>
      <c r="D158" s="29">
        <f>D159</f>
        <v>2658000</v>
      </c>
      <c r="E158" s="29">
        <f>E159</f>
        <v>2658000</v>
      </c>
      <c r="F158" s="31">
        <f t="shared" si="24"/>
        <v>1</v>
      </c>
    </row>
    <row r="159" spans="1:6" ht="12.75">
      <c r="A159" s="27" t="s">
        <v>134</v>
      </c>
      <c r="B159" s="28" t="s">
        <v>135</v>
      </c>
      <c r="C159" s="29">
        <v>2658000</v>
      </c>
      <c r="D159" s="29">
        <v>2658000</v>
      </c>
      <c r="E159" s="29">
        <f>C159</f>
        <v>2658000</v>
      </c>
      <c r="F159" s="31">
        <f t="shared" si="24"/>
        <v>1</v>
      </c>
    </row>
    <row r="160" spans="1:6" ht="12.75">
      <c r="A160" s="27" t="s">
        <v>196</v>
      </c>
      <c r="B160" s="28" t="s">
        <v>197</v>
      </c>
      <c r="C160" s="29">
        <f aca="true" t="shared" si="27" ref="C160:E161">C161</f>
        <v>4260000</v>
      </c>
      <c r="D160" s="29">
        <f t="shared" si="27"/>
        <v>2553380</v>
      </c>
      <c r="E160" s="29">
        <f t="shared" si="27"/>
        <v>2785505.4545454546</v>
      </c>
      <c r="F160" s="31">
        <f t="shared" si="24"/>
        <v>0.6538745198463508</v>
      </c>
    </row>
    <row r="161" spans="1:6" ht="12.75">
      <c r="A161" s="27" t="s">
        <v>220</v>
      </c>
      <c r="B161" s="28" t="s">
        <v>70</v>
      </c>
      <c r="C161" s="29">
        <f t="shared" si="27"/>
        <v>4260000</v>
      </c>
      <c r="D161" s="29">
        <f t="shared" si="27"/>
        <v>2553380</v>
      </c>
      <c r="E161" s="29">
        <f t="shared" si="27"/>
        <v>2785505.4545454546</v>
      </c>
      <c r="F161" s="31">
        <f t="shared" si="24"/>
        <v>0.6538745198463508</v>
      </c>
    </row>
    <row r="162" spans="1:6" ht="12.75">
      <c r="A162" s="27" t="s">
        <v>71</v>
      </c>
      <c r="B162" s="28" t="s">
        <v>72</v>
      </c>
      <c r="C162" s="29">
        <f>C163+C164+C168</f>
        <v>4260000</v>
      </c>
      <c r="D162" s="29">
        <f>D163+D164+D168</f>
        <v>2553380</v>
      </c>
      <c r="E162" s="29">
        <f>E163+E164+E168</f>
        <v>2785505.4545454546</v>
      </c>
      <c r="F162" s="31">
        <f t="shared" si="24"/>
        <v>0.6538745198463508</v>
      </c>
    </row>
    <row r="163" spans="1:6" ht="25.5">
      <c r="A163" s="27" t="s">
        <v>75</v>
      </c>
      <c r="B163" s="28" t="s">
        <v>76</v>
      </c>
      <c r="C163" s="29">
        <v>2252000</v>
      </c>
      <c r="D163" s="29">
        <v>1414139</v>
      </c>
      <c r="E163" s="29">
        <f>D163/11*12</f>
        <v>1542697.0909090908</v>
      </c>
      <c r="F163" s="31">
        <f t="shared" si="24"/>
        <v>0.6850342321976425</v>
      </c>
    </row>
    <row r="164" spans="1:6" ht="12.75">
      <c r="A164" s="27" t="s">
        <v>90</v>
      </c>
      <c r="B164" s="28" t="s">
        <v>91</v>
      </c>
      <c r="C164" s="29">
        <f>C165</f>
        <v>356000</v>
      </c>
      <c r="D164" s="29">
        <f>D165</f>
        <v>151683</v>
      </c>
      <c r="E164" s="29">
        <f>E165</f>
        <v>165472.36363636365</v>
      </c>
      <c r="F164" s="31">
        <f t="shared" si="24"/>
        <v>0.46481001021450463</v>
      </c>
    </row>
    <row r="165" spans="1:6" ht="38.25">
      <c r="A165" s="27" t="s">
        <v>221</v>
      </c>
      <c r="B165" s="28" t="s">
        <v>92</v>
      </c>
      <c r="C165" s="29">
        <f>C166+C167</f>
        <v>356000</v>
      </c>
      <c r="D165" s="29">
        <f>D166+D167</f>
        <v>151683</v>
      </c>
      <c r="E165" s="29">
        <f>E166+E167</f>
        <v>165472.36363636365</v>
      </c>
      <c r="F165" s="31">
        <f t="shared" si="24"/>
        <v>0.46481001021450463</v>
      </c>
    </row>
    <row r="166" spans="1:6" ht="12.75">
      <c r="A166" s="27" t="s">
        <v>93</v>
      </c>
      <c r="B166" s="28" t="s">
        <v>94</v>
      </c>
      <c r="C166" s="29">
        <v>176000</v>
      </c>
      <c r="D166" s="29">
        <v>77838</v>
      </c>
      <c r="E166" s="29">
        <f>D166/11*12</f>
        <v>84914.18181818182</v>
      </c>
      <c r="F166" s="31">
        <f t="shared" si="24"/>
        <v>0.48246694214876035</v>
      </c>
    </row>
    <row r="167" spans="1:6" ht="12.75">
      <c r="A167" s="27" t="s">
        <v>95</v>
      </c>
      <c r="B167" s="28" t="s">
        <v>96</v>
      </c>
      <c r="C167" s="29">
        <v>180000</v>
      </c>
      <c r="D167" s="29">
        <v>73845</v>
      </c>
      <c r="E167" s="29">
        <f>D167/11*12</f>
        <v>80558.18181818182</v>
      </c>
      <c r="F167" s="31">
        <f t="shared" si="24"/>
        <v>0.4475454545454546</v>
      </c>
    </row>
    <row r="168" spans="1:6" ht="25.5">
      <c r="A168" s="27" t="s">
        <v>115</v>
      </c>
      <c r="B168" s="28" t="s">
        <v>116</v>
      </c>
      <c r="C168" s="29">
        <f>C169</f>
        <v>1652000</v>
      </c>
      <c r="D168" s="29">
        <f>D169</f>
        <v>987558</v>
      </c>
      <c r="E168" s="29">
        <f>E169</f>
        <v>1077336</v>
      </c>
      <c r="F168" s="31">
        <f t="shared" si="24"/>
        <v>0.6521404358353511</v>
      </c>
    </row>
    <row r="169" spans="1:6" ht="12.75">
      <c r="A169" s="27" t="s">
        <v>118</v>
      </c>
      <c r="B169" s="28" t="s">
        <v>119</v>
      </c>
      <c r="C169" s="29">
        <v>1652000</v>
      </c>
      <c r="D169" s="29">
        <v>987558</v>
      </c>
      <c r="E169" s="29">
        <f>D169/11*12</f>
        <v>1077336</v>
      </c>
      <c r="F169" s="31">
        <f t="shared" si="24"/>
        <v>0.6521404358353511</v>
      </c>
    </row>
  </sheetData>
  <sheetProtection/>
  <mergeCells count="2">
    <mergeCell ref="A4:F4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2"/>
  <headerFooter alignWithMargins="0">
    <oddHeader>&amp;RAnexa nr.1/1 la HCJ nr.________/2016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3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74.57421875" style="22" customWidth="1"/>
    <col min="2" max="2" width="10.7109375" style="23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7" width="9.140625" style="2" customWidth="1"/>
    <col min="8" max="8" width="9.57421875" style="2" bestFit="1" customWidth="1"/>
    <col min="9" max="16384" width="9.140625" style="2" customWidth="1"/>
  </cols>
  <sheetData>
    <row r="1" spans="1:6" s="1" customFormat="1" ht="12.75">
      <c r="A1" s="6" t="s">
        <v>2</v>
      </c>
      <c r="B1" s="7"/>
      <c r="F1" s="3"/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="1" customFormat="1" ht="12.75">
      <c r="A4" s="5"/>
    </row>
    <row r="5" spans="1:6" s="1" customFormat="1" ht="12.75">
      <c r="A5" s="46" t="s">
        <v>269</v>
      </c>
      <c r="B5" s="46"/>
      <c r="C5" s="46"/>
      <c r="D5" s="46"/>
      <c r="E5" s="46"/>
      <c r="F5" s="46"/>
    </row>
    <row r="6" spans="1:6" s="1" customFormat="1" ht="12.75">
      <c r="A6" s="45" t="s">
        <v>13</v>
      </c>
      <c r="B6" s="45"/>
      <c r="C6" s="45"/>
      <c r="D6" s="45"/>
      <c r="E6" s="45"/>
      <c r="F6" s="45"/>
    </row>
    <row r="7" spans="1:6" s="1" customFormat="1" ht="12.75">
      <c r="A7" s="10"/>
      <c r="B7" s="7"/>
      <c r="C7" s="4"/>
      <c r="D7" s="4"/>
      <c r="F7" s="4" t="s">
        <v>1</v>
      </c>
    </row>
    <row r="8" spans="1:6" ht="51">
      <c r="A8" s="11" t="s">
        <v>5</v>
      </c>
      <c r="B8" s="11" t="s">
        <v>6</v>
      </c>
      <c r="C8" s="38" t="s">
        <v>11</v>
      </c>
      <c r="D8" s="38" t="s">
        <v>265</v>
      </c>
      <c r="E8" s="38" t="s">
        <v>266</v>
      </c>
      <c r="F8" s="42" t="s">
        <v>268</v>
      </c>
    </row>
    <row r="9" spans="1:6" ht="12.75">
      <c r="A9" s="30"/>
      <c r="B9" s="30"/>
      <c r="C9" s="38">
        <v>1</v>
      </c>
      <c r="D9" s="38">
        <v>2</v>
      </c>
      <c r="E9" s="38">
        <v>3</v>
      </c>
      <c r="F9" s="44" t="s">
        <v>251</v>
      </c>
    </row>
    <row r="10" spans="1:6" ht="12.75">
      <c r="A10" s="27" t="s">
        <v>236</v>
      </c>
      <c r="B10" s="28" t="s">
        <v>14</v>
      </c>
      <c r="C10" s="29">
        <f>C12+C20+C25+C17+C15</f>
        <v>8162000</v>
      </c>
      <c r="D10" s="29">
        <f>D12+D20+D25+D17+D15</f>
        <v>30512426</v>
      </c>
      <c r="E10" s="29">
        <f>E12+E20+E25+E17+E15</f>
        <v>30512426</v>
      </c>
      <c r="F10" s="31">
        <f aca="true" t="shared" si="0" ref="F10:F74">E10/C10</f>
        <v>3.738351629502573</v>
      </c>
    </row>
    <row r="11" spans="1:6" s="26" customFormat="1" ht="12.75">
      <c r="A11" s="17" t="s">
        <v>49</v>
      </c>
      <c r="B11" s="14" t="s">
        <v>50</v>
      </c>
      <c r="C11" s="13">
        <f>C14+C17+C12</f>
        <v>0</v>
      </c>
      <c r="D11" s="13">
        <f>D12</f>
        <v>2377258</v>
      </c>
      <c r="E11" s="13">
        <f>E12</f>
        <v>2377258</v>
      </c>
      <c r="F11" s="31"/>
    </row>
    <row r="12" spans="1:6" ht="12.75">
      <c r="A12" s="27" t="s">
        <v>242</v>
      </c>
      <c r="B12" s="28">
        <v>3602</v>
      </c>
      <c r="C12" s="29">
        <f aca="true" t="shared" si="1" ref="C12:E15">C13</f>
        <v>0</v>
      </c>
      <c r="D12" s="29">
        <f t="shared" si="1"/>
        <v>2377258</v>
      </c>
      <c r="E12" s="29">
        <f t="shared" si="1"/>
        <v>2377258</v>
      </c>
      <c r="F12" s="31"/>
    </row>
    <row r="13" spans="1:6" ht="12.75">
      <c r="A13" s="27" t="s">
        <v>241</v>
      </c>
      <c r="B13" s="28">
        <v>360232</v>
      </c>
      <c r="C13" s="29">
        <f t="shared" si="1"/>
        <v>0</v>
      </c>
      <c r="D13" s="29">
        <f t="shared" si="1"/>
        <v>2377258</v>
      </c>
      <c r="E13" s="29">
        <f t="shared" si="1"/>
        <v>2377258</v>
      </c>
      <c r="F13" s="31"/>
    </row>
    <row r="14" spans="1:6" ht="25.5">
      <c r="A14" s="27" t="s">
        <v>240</v>
      </c>
      <c r="B14" s="28">
        <v>36023202</v>
      </c>
      <c r="C14" s="29">
        <v>0</v>
      </c>
      <c r="D14" s="29">
        <v>2377258</v>
      </c>
      <c r="E14" s="29">
        <f>D14</f>
        <v>2377258</v>
      </c>
      <c r="F14" s="31"/>
    </row>
    <row r="15" spans="1:6" ht="12.75">
      <c r="A15" s="27" t="s">
        <v>256</v>
      </c>
      <c r="B15" s="28">
        <v>3902</v>
      </c>
      <c r="C15" s="29">
        <f t="shared" si="1"/>
        <v>0</v>
      </c>
      <c r="D15" s="29">
        <f t="shared" si="1"/>
        <v>563</v>
      </c>
      <c r="E15" s="29">
        <f t="shared" si="1"/>
        <v>563</v>
      </c>
      <c r="F15" s="31"/>
    </row>
    <row r="16" spans="1:6" ht="12.75">
      <c r="A16" s="27" t="s">
        <v>262</v>
      </c>
      <c r="B16" s="28">
        <v>390201</v>
      </c>
      <c r="C16" s="29">
        <v>0</v>
      </c>
      <c r="D16" s="29">
        <v>563</v>
      </c>
      <c r="E16" s="29">
        <f>D16</f>
        <v>563</v>
      </c>
      <c r="F16" s="31"/>
    </row>
    <row r="17" spans="1:6" ht="12.75">
      <c r="A17" s="27" t="s">
        <v>243</v>
      </c>
      <c r="B17" s="39" t="s">
        <v>246</v>
      </c>
      <c r="C17" s="29">
        <f aca="true" t="shared" si="2" ref="C17:E18">C18</f>
        <v>0</v>
      </c>
      <c r="D17" s="29">
        <f t="shared" si="2"/>
        <v>20000000</v>
      </c>
      <c r="E17" s="29">
        <f t="shared" si="2"/>
        <v>20000000</v>
      </c>
      <c r="F17" s="31"/>
    </row>
    <row r="18" spans="1:6" ht="12.75">
      <c r="A18" s="27" t="s">
        <v>244</v>
      </c>
      <c r="B18" s="28">
        <v>4002</v>
      </c>
      <c r="C18" s="29">
        <f t="shared" si="2"/>
        <v>0</v>
      </c>
      <c r="D18" s="29">
        <f t="shared" si="2"/>
        <v>20000000</v>
      </c>
      <c r="E18" s="29">
        <f t="shared" si="2"/>
        <v>20000000</v>
      </c>
      <c r="F18" s="31"/>
    </row>
    <row r="19" spans="1:6" ht="25.5">
      <c r="A19" s="27" t="s">
        <v>245</v>
      </c>
      <c r="B19" s="28">
        <v>400214</v>
      </c>
      <c r="C19" s="29"/>
      <c r="D19" s="29">
        <v>20000000</v>
      </c>
      <c r="E19" s="29">
        <f>D19</f>
        <v>20000000</v>
      </c>
      <c r="F19" s="31"/>
    </row>
    <row r="20" spans="1:6" ht="12.75">
      <c r="A20" s="27" t="s">
        <v>53</v>
      </c>
      <c r="B20" s="28" t="s">
        <v>54</v>
      </c>
      <c r="C20" s="29">
        <f aca="true" t="shared" si="3" ref="C20:E21">C21</f>
        <v>2666000</v>
      </c>
      <c r="D20" s="29">
        <f t="shared" si="3"/>
        <v>2566251</v>
      </c>
      <c r="E20" s="29">
        <f t="shared" si="3"/>
        <v>2566251</v>
      </c>
      <c r="F20" s="31">
        <f t="shared" si="0"/>
        <v>0.9625847711927982</v>
      </c>
    </row>
    <row r="21" spans="1:6" ht="12.75">
      <c r="A21" s="27" t="s">
        <v>55</v>
      </c>
      <c r="B21" s="28" t="s">
        <v>56</v>
      </c>
      <c r="C21" s="29">
        <f t="shared" si="3"/>
        <v>2666000</v>
      </c>
      <c r="D21" s="29">
        <f t="shared" si="3"/>
        <v>2566251</v>
      </c>
      <c r="E21" s="29">
        <f t="shared" si="3"/>
        <v>2566251</v>
      </c>
      <c r="F21" s="31">
        <f t="shared" si="0"/>
        <v>0.9625847711927982</v>
      </c>
    </row>
    <row r="22" spans="1:6" ht="38.25">
      <c r="A22" s="27" t="s">
        <v>237</v>
      </c>
      <c r="B22" s="28" t="s">
        <v>57</v>
      </c>
      <c r="C22" s="29">
        <f>C24</f>
        <v>2666000</v>
      </c>
      <c r="D22" s="29">
        <f>D24+D23</f>
        <v>2566251</v>
      </c>
      <c r="E22" s="29">
        <f>E24+E23</f>
        <v>2566251</v>
      </c>
      <c r="F22" s="31">
        <f t="shared" si="0"/>
        <v>0.9625847711927982</v>
      </c>
    </row>
    <row r="23" spans="1:6" ht="12.75">
      <c r="A23" s="27" t="s">
        <v>267</v>
      </c>
      <c r="B23" s="28">
        <v>420205</v>
      </c>
      <c r="C23" s="29">
        <v>0</v>
      </c>
      <c r="D23" s="29">
        <v>60300</v>
      </c>
      <c r="E23" s="29">
        <f>D23</f>
        <v>60300</v>
      </c>
      <c r="F23" s="31"/>
    </row>
    <row r="24" spans="1:6" ht="25.5">
      <c r="A24" s="27" t="s">
        <v>58</v>
      </c>
      <c r="B24" s="28" t="s">
        <v>59</v>
      </c>
      <c r="C24" s="29">
        <v>2666000</v>
      </c>
      <c r="D24" s="29">
        <v>2505951</v>
      </c>
      <c r="E24" s="29">
        <f>D24</f>
        <v>2505951</v>
      </c>
      <c r="F24" s="31">
        <f t="shared" si="0"/>
        <v>0.9399666166541636</v>
      </c>
    </row>
    <row r="25" spans="1:6" ht="25.5">
      <c r="A25" s="27" t="s">
        <v>63</v>
      </c>
      <c r="B25" s="28" t="s">
        <v>64</v>
      </c>
      <c r="C25" s="29">
        <v>5496000</v>
      </c>
      <c r="D25" s="29">
        <f>D26+D29</f>
        <v>5568354</v>
      </c>
      <c r="E25" s="29">
        <f>E26+E29</f>
        <v>5568354</v>
      </c>
      <c r="F25" s="31">
        <f t="shared" si="0"/>
        <v>1.013164847161572</v>
      </c>
    </row>
    <row r="26" spans="1:6" ht="12.75">
      <c r="A26" s="27" t="s">
        <v>219</v>
      </c>
      <c r="B26" s="28" t="s">
        <v>65</v>
      </c>
      <c r="C26" s="29">
        <f>C27+C28</f>
        <v>5119000</v>
      </c>
      <c r="D26" s="29">
        <f>D27+D28</f>
        <v>5149835</v>
      </c>
      <c r="E26" s="29">
        <f>E27+E28</f>
        <v>5149835</v>
      </c>
      <c r="F26" s="31">
        <f t="shared" si="0"/>
        <v>1.0060236374291853</v>
      </c>
    </row>
    <row r="27" spans="1:6" ht="12.75">
      <c r="A27" s="27" t="s">
        <v>203</v>
      </c>
      <c r="B27" s="28">
        <v>45020101</v>
      </c>
      <c r="C27" s="29">
        <v>0</v>
      </c>
      <c r="D27" s="29">
        <v>0</v>
      </c>
      <c r="E27" s="29"/>
      <c r="F27" s="31"/>
    </row>
    <row r="28" spans="1:6" ht="12.75">
      <c r="A28" s="27" t="s">
        <v>202</v>
      </c>
      <c r="B28" s="28" t="s">
        <v>66</v>
      </c>
      <c r="C28" s="29">
        <v>5119000</v>
      </c>
      <c r="D28" s="29">
        <v>5149835</v>
      </c>
      <c r="E28" s="29">
        <f>D28</f>
        <v>5149835</v>
      </c>
      <c r="F28" s="31">
        <f t="shared" si="0"/>
        <v>1.0060236374291853</v>
      </c>
    </row>
    <row r="29" spans="1:6" ht="12.75">
      <c r="A29" s="27" t="s">
        <v>258</v>
      </c>
      <c r="B29" s="28" t="s">
        <v>259</v>
      </c>
      <c r="C29" s="29">
        <f>C30</f>
        <v>377000</v>
      </c>
      <c r="D29" s="29">
        <f>D30</f>
        <v>418519</v>
      </c>
      <c r="E29" s="29">
        <f>E30</f>
        <v>418519</v>
      </c>
      <c r="F29" s="31">
        <f t="shared" si="0"/>
        <v>1.1101299734748011</v>
      </c>
    </row>
    <row r="30" spans="1:6" ht="12.75">
      <c r="A30" s="27" t="s">
        <v>203</v>
      </c>
      <c r="B30" s="28" t="s">
        <v>260</v>
      </c>
      <c r="C30" s="29">
        <v>377000</v>
      </c>
      <c r="D30" s="29">
        <v>418519</v>
      </c>
      <c r="E30" s="29">
        <f>D30</f>
        <v>418519</v>
      </c>
      <c r="F30" s="31">
        <f t="shared" si="0"/>
        <v>1.1101299734748011</v>
      </c>
    </row>
    <row r="31" spans="1:6" ht="25.5">
      <c r="A31" s="27" t="s">
        <v>204</v>
      </c>
      <c r="B31" s="28" t="s">
        <v>68</v>
      </c>
      <c r="C31" s="29">
        <f>C33+C42+C49+C56+C68+C80+C93+C98+C108</f>
        <v>116483000</v>
      </c>
      <c r="D31" s="29">
        <f>D33+D42+D49+D56+D68+D80+D93+D98+D108</f>
        <v>18312041</v>
      </c>
      <c r="E31" s="29">
        <f>E33+E42+E49+E56+E68+E80+E93+E98+E108</f>
        <v>19990705.09090909</v>
      </c>
      <c r="F31" s="31">
        <f t="shared" si="0"/>
        <v>0.17161907824239667</v>
      </c>
    </row>
    <row r="32" spans="1:6" ht="12.75">
      <c r="A32" s="27" t="s">
        <v>205</v>
      </c>
      <c r="B32" s="28" t="s">
        <v>170</v>
      </c>
      <c r="C32" s="29">
        <f>C33+C42</f>
        <v>9183000</v>
      </c>
      <c r="D32" s="29">
        <f>D33+D42</f>
        <v>1551162</v>
      </c>
      <c r="E32" s="29">
        <f>E33+E42</f>
        <v>1692176.7272727273</v>
      </c>
      <c r="F32" s="31">
        <f t="shared" si="0"/>
        <v>0.1842727569718749</v>
      </c>
    </row>
    <row r="33" spans="1:6" ht="12.75">
      <c r="A33" s="27" t="s">
        <v>171</v>
      </c>
      <c r="B33" s="28" t="s">
        <v>141</v>
      </c>
      <c r="C33" s="29">
        <f>C34</f>
        <v>9149000</v>
      </c>
      <c r="D33" s="29">
        <f>D34</f>
        <v>1531662</v>
      </c>
      <c r="E33" s="29">
        <f>E34</f>
        <v>1670904</v>
      </c>
      <c r="F33" s="31">
        <f t="shared" si="0"/>
        <v>0.18263241884358947</v>
      </c>
    </row>
    <row r="34" spans="1:6" ht="12.75">
      <c r="A34" s="27" t="s">
        <v>136</v>
      </c>
      <c r="B34" s="28" t="s">
        <v>137</v>
      </c>
      <c r="C34" s="29">
        <f>C35+C38</f>
        <v>9149000</v>
      </c>
      <c r="D34" s="29">
        <f>D35+D38</f>
        <v>1531662</v>
      </c>
      <c r="E34" s="29">
        <f>E35+E38</f>
        <v>1670904</v>
      </c>
      <c r="F34" s="31">
        <f t="shared" si="0"/>
        <v>0.18263241884358947</v>
      </c>
    </row>
    <row r="35" spans="1:6" ht="25.5">
      <c r="A35" s="27" t="s">
        <v>227</v>
      </c>
      <c r="B35" s="28" t="s">
        <v>152</v>
      </c>
      <c r="C35" s="29">
        <v>10000</v>
      </c>
      <c r="D35" s="29">
        <f>D36</f>
        <v>7962</v>
      </c>
      <c r="E35" s="29">
        <f>E36</f>
        <v>8685.818181818182</v>
      </c>
      <c r="F35" s="31">
        <f t="shared" si="0"/>
        <v>0.8685818181818182</v>
      </c>
    </row>
    <row r="36" spans="1:6" ht="12.75">
      <c r="A36" s="27" t="s">
        <v>229</v>
      </c>
      <c r="B36" s="28" t="s">
        <v>156</v>
      </c>
      <c r="C36" s="29">
        <v>10000</v>
      </c>
      <c r="D36" s="29">
        <f>D37</f>
        <v>7962</v>
      </c>
      <c r="E36" s="29">
        <f>E37</f>
        <v>8685.818181818182</v>
      </c>
      <c r="F36" s="31">
        <f t="shared" si="0"/>
        <v>0.8685818181818182</v>
      </c>
    </row>
    <row r="37" spans="1:6" ht="12.75">
      <c r="A37" s="27" t="s">
        <v>154</v>
      </c>
      <c r="B37" s="28" t="s">
        <v>208</v>
      </c>
      <c r="C37" s="29">
        <v>10000</v>
      </c>
      <c r="D37" s="29">
        <v>7962</v>
      </c>
      <c r="E37" s="29">
        <f>D37/11*12</f>
        <v>8685.818181818182</v>
      </c>
      <c r="F37" s="31">
        <f t="shared" si="0"/>
        <v>0.8685818181818182</v>
      </c>
    </row>
    <row r="38" spans="1:6" ht="12.75">
      <c r="A38" s="27" t="s">
        <v>157</v>
      </c>
      <c r="B38" s="28" t="s">
        <v>158</v>
      </c>
      <c r="C38" s="29">
        <f aca="true" t="shared" si="4" ref="C38:D40">C39</f>
        <v>9139000</v>
      </c>
      <c r="D38" s="29">
        <f t="shared" si="4"/>
        <v>1523700</v>
      </c>
      <c r="E38" s="29">
        <f>E39</f>
        <v>1662218.1818181819</v>
      </c>
      <c r="F38" s="31">
        <f t="shared" si="0"/>
        <v>0.18188184503973978</v>
      </c>
    </row>
    <row r="39" spans="1:6" ht="12.75">
      <c r="A39" s="27" t="s">
        <v>159</v>
      </c>
      <c r="B39" s="28" t="s">
        <v>160</v>
      </c>
      <c r="C39" s="29">
        <f t="shared" si="4"/>
        <v>9139000</v>
      </c>
      <c r="D39" s="29">
        <f t="shared" si="4"/>
        <v>1523700</v>
      </c>
      <c r="E39" s="29">
        <f>E40</f>
        <v>1662218.1818181819</v>
      </c>
      <c r="F39" s="31">
        <f t="shared" si="0"/>
        <v>0.18188184503973978</v>
      </c>
    </row>
    <row r="40" spans="1:6" ht="12.75">
      <c r="A40" s="27" t="s">
        <v>161</v>
      </c>
      <c r="B40" s="28" t="s">
        <v>162</v>
      </c>
      <c r="C40" s="29">
        <f t="shared" si="4"/>
        <v>9139000</v>
      </c>
      <c r="D40" s="29">
        <f t="shared" si="4"/>
        <v>1523700</v>
      </c>
      <c r="E40" s="29">
        <f>E41</f>
        <v>1662218.1818181819</v>
      </c>
      <c r="F40" s="31">
        <f t="shared" si="0"/>
        <v>0.18188184503973978</v>
      </c>
    </row>
    <row r="41" spans="1:6" ht="12.75">
      <c r="A41" s="27" t="s">
        <v>167</v>
      </c>
      <c r="B41" s="28" t="s">
        <v>168</v>
      </c>
      <c r="C41" s="29">
        <v>9139000</v>
      </c>
      <c r="D41" s="29">
        <v>1523700</v>
      </c>
      <c r="E41" s="29">
        <f>D41/11*12</f>
        <v>1662218.1818181819</v>
      </c>
      <c r="F41" s="31">
        <f t="shared" si="0"/>
        <v>0.18188184503973978</v>
      </c>
    </row>
    <row r="42" spans="1:6" ht="12.75">
      <c r="A42" s="27" t="s">
        <v>172</v>
      </c>
      <c r="B42" s="28" t="s">
        <v>173</v>
      </c>
      <c r="C42" s="29">
        <f aca="true" t="shared" si="5" ref="C42:D46">C43</f>
        <v>34000</v>
      </c>
      <c r="D42" s="29">
        <f t="shared" si="5"/>
        <v>19500</v>
      </c>
      <c r="E42" s="29">
        <f>E43</f>
        <v>21272.727272727272</v>
      </c>
      <c r="F42" s="31">
        <f t="shared" si="0"/>
        <v>0.6256684491978609</v>
      </c>
    </row>
    <row r="43" spans="1:6" ht="12.75">
      <c r="A43" s="27" t="s">
        <v>136</v>
      </c>
      <c r="B43" s="28" t="s">
        <v>137</v>
      </c>
      <c r="C43" s="29">
        <f t="shared" si="5"/>
        <v>34000</v>
      </c>
      <c r="D43" s="29">
        <f t="shared" si="5"/>
        <v>19500</v>
      </c>
      <c r="E43" s="29">
        <f>E44</f>
        <v>21272.727272727272</v>
      </c>
      <c r="F43" s="31">
        <f t="shared" si="0"/>
        <v>0.6256684491978609</v>
      </c>
    </row>
    <row r="44" spans="1:6" ht="12.75">
      <c r="A44" s="27" t="s">
        <v>157</v>
      </c>
      <c r="B44" s="28" t="s">
        <v>158</v>
      </c>
      <c r="C44" s="29">
        <f t="shared" si="5"/>
        <v>34000</v>
      </c>
      <c r="D44" s="29">
        <f t="shared" si="5"/>
        <v>19500</v>
      </c>
      <c r="E44" s="29">
        <f>E45</f>
        <v>21272.727272727272</v>
      </c>
      <c r="F44" s="31">
        <f t="shared" si="0"/>
        <v>0.6256684491978609</v>
      </c>
    </row>
    <row r="45" spans="1:6" ht="12.75">
      <c r="A45" s="27" t="s">
        <v>159</v>
      </c>
      <c r="B45" s="28" t="s">
        <v>160</v>
      </c>
      <c r="C45" s="29">
        <f t="shared" si="5"/>
        <v>34000</v>
      </c>
      <c r="D45" s="29">
        <f t="shared" si="5"/>
        <v>19500</v>
      </c>
      <c r="E45" s="29">
        <f>E46</f>
        <v>21272.727272727272</v>
      </c>
      <c r="F45" s="31">
        <f t="shared" si="0"/>
        <v>0.6256684491978609</v>
      </c>
    </row>
    <row r="46" spans="1:6" ht="12.75">
      <c r="A46" s="27" t="s">
        <v>161</v>
      </c>
      <c r="B46" s="28" t="s">
        <v>162</v>
      </c>
      <c r="C46" s="29">
        <f t="shared" si="5"/>
        <v>34000</v>
      </c>
      <c r="D46" s="29">
        <f t="shared" si="5"/>
        <v>19500</v>
      </c>
      <c r="E46" s="29">
        <f>E47</f>
        <v>21272.727272727272</v>
      </c>
      <c r="F46" s="31">
        <f t="shared" si="0"/>
        <v>0.6256684491978609</v>
      </c>
    </row>
    <row r="47" spans="1:6" ht="12.75">
      <c r="A47" s="27" t="s">
        <v>167</v>
      </c>
      <c r="B47" s="28" t="s">
        <v>168</v>
      </c>
      <c r="C47" s="29">
        <v>34000</v>
      </c>
      <c r="D47" s="29">
        <v>19500</v>
      </c>
      <c r="E47" s="29">
        <f>D47/11*12</f>
        <v>21272.727272727272</v>
      </c>
      <c r="F47" s="31">
        <f t="shared" si="0"/>
        <v>0.6256684491978609</v>
      </c>
    </row>
    <row r="48" spans="1:6" ht="12.75">
      <c r="A48" s="27" t="s">
        <v>206</v>
      </c>
      <c r="B48" s="28" t="s">
        <v>179</v>
      </c>
      <c r="C48" s="29">
        <f>C49+C56+C68+C80</f>
        <v>44190000</v>
      </c>
      <c r="D48" s="29">
        <f>D49+D56+D68+D80</f>
        <v>5670395</v>
      </c>
      <c r="E48" s="29">
        <f>E49+E56+E68+E80</f>
        <v>6199818.545454545</v>
      </c>
      <c r="F48" s="31">
        <f t="shared" si="0"/>
        <v>0.14029912979077946</v>
      </c>
    </row>
    <row r="49" spans="1:6" ht="12.75">
      <c r="A49" s="27" t="s">
        <v>180</v>
      </c>
      <c r="B49" s="28" t="s">
        <v>181</v>
      </c>
      <c r="C49" s="29">
        <v>39000</v>
      </c>
      <c r="D49" s="29">
        <f aca="true" t="shared" si="6" ref="D49:E52">D50</f>
        <v>38736</v>
      </c>
      <c r="E49" s="29">
        <f t="shared" si="6"/>
        <v>38736</v>
      </c>
      <c r="F49" s="31">
        <f t="shared" si="0"/>
        <v>0.9932307692307693</v>
      </c>
    </row>
    <row r="50" spans="1:6" ht="12.75">
      <c r="A50" s="27" t="s">
        <v>136</v>
      </c>
      <c r="B50" s="28" t="s">
        <v>137</v>
      </c>
      <c r="C50" s="29">
        <v>39000</v>
      </c>
      <c r="D50" s="29">
        <f t="shared" si="6"/>
        <v>38736</v>
      </c>
      <c r="E50" s="29">
        <f t="shared" si="6"/>
        <v>38736</v>
      </c>
      <c r="F50" s="31">
        <f t="shared" si="0"/>
        <v>0.9932307692307693</v>
      </c>
    </row>
    <row r="51" spans="1:6" ht="12.75">
      <c r="A51" s="27" t="s">
        <v>157</v>
      </c>
      <c r="B51" s="28" t="s">
        <v>158</v>
      </c>
      <c r="C51" s="29">
        <v>39000</v>
      </c>
      <c r="D51" s="29">
        <f t="shared" si="6"/>
        <v>38736</v>
      </c>
      <c r="E51" s="29">
        <f t="shared" si="6"/>
        <v>38736</v>
      </c>
      <c r="F51" s="31">
        <f t="shared" si="0"/>
        <v>0.9932307692307693</v>
      </c>
    </row>
    <row r="52" spans="1:6" ht="12.75">
      <c r="A52" s="27" t="s">
        <v>159</v>
      </c>
      <c r="B52" s="28" t="s">
        <v>160</v>
      </c>
      <c r="C52" s="29">
        <v>39000</v>
      </c>
      <c r="D52" s="29">
        <f t="shared" si="6"/>
        <v>38736</v>
      </c>
      <c r="E52" s="29">
        <f t="shared" si="6"/>
        <v>38736</v>
      </c>
      <c r="F52" s="31">
        <f t="shared" si="0"/>
        <v>0.9932307692307693</v>
      </c>
    </row>
    <row r="53" spans="1:6" ht="12.75">
      <c r="A53" s="27" t="s">
        <v>161</v>
      </c>
      <c r="B53" s="28" t="s">
        <v>162</v>
      </c>
      <c r="C53" s="29">
        <v>39000</v>
      </c>
      <c r="D53" s="29">
        <f>D54+D55</f>
        <v>38736</v>
      </c>
      <c r="E53" s="29">
        <f>E54+E55</f>
        <v>38736</v>
      </c>
      <c r="F53" s="31">
        <f t="shared" si="0"/>
        <v>0.9932307692307693</v>
      </c>
    </row>
    <row r="54" spans="1:6" ht="12.75">
      <c r="A54" s="27" t="s">
        <v>211</v>
      </c>
      <c r="B54" s="28" t="s">
        <v>212</v>
      </c>
      <c r="C54" s="29">
        <v>10000</v>
      </c>
      <c r="D54" s="29">
        <v>9762</v>
      </c>
      <c r="E54" s="29">
        <f>D54</f>
        <v>9762</v>
      </c>
      <c r="F54" s="31">
        <f t="shared" si="0"/>
        <v>0.9762</v>
      </c>
    </row>
    <row r="55" spans="1:6" ht="12.75">
      <c r="A55" s="27" t="s">
        <v>167</v>
      </c>
      <c r="B55" s="28" t="s">
        <v>168</v>
      </c>
      <c r="C55" s="29">
        <v>29000</v>
      </c>
      <c r="D55" s="29">
        <f>12000+16974</f>
        <v>28974</v>
      </c>
      <c r="E55" s="29">
        <f>D55</f>
        <v>28974</v>
      </c>
      <c r="F55" s="31">
        <f t="shared" si="0"/>
        <v>0.9991034482758621</v>
      </c>
    </row>
    <row r="56" spans="1:6" ht="12.75">
      <c r="A56" s="27" t="s">
        <v>182</v>
      </c>
      <c r="B56" s="28" t="s">
        <v>183</v>
      </c>
      <c r="C56" s="29">
        <f aca="true" t="shared" si="7" ref="C56:D59">C57</f>
        <v>5606000</v>
      </c>
      <c r="D56" s="29">
        <f t="shared" si="7"/>
        <v>4450000</v>
      </c>
      <c r="E56" s="29">
        <f>E57</f>
        <v>4854545.454545454</v>
      </c>
      <c r="F56" s="31">
        <f t="shared" si="0"/>
        <v>0.8659553076249472</v>
      </c>
    </row>
    <row r="57" spans="1:6" ht="12.75">
      <c r="A57" s="27" t="s">
        <v>136</v>
      </c>
      <c r="B57" s="28" t="s">
        <v>137</v>
      </c>
      <c r="C57" s="29">
        <f>C58+C61+C64</f>
        <v>5606000</v>
      </c>
      <c r="D57" s="29">
        <f>D58+D61+D64</f>
        <v>4450000</v>
      </c>
      <c r="E57" s="29">
        <f>E58+E61+E64</f>
        <v>4854545.454545454</v>
      </c>
      <c r="F57" s="31">
        <f t="shared" si="0"/>
        <v>0.8659553076249472</v>
      </c>
    </row>
    <row r="58" spans="1:6" ht="12.75">
      <c r="A58" s="27" t="s">
        <v>138</v>
      </c>
      <c r="B58" s="28" t="s">
        <v>139</v>
      </c>
      <c r="C58" s="29">
        <f t="shared" si="7"/>
        <v>5505000</v>
      </c>
      <c r="D58" s="29">
        <f t="shared" si="7"/>
        <v>4450000</v>
      </c>
      <c r="E58" s="29">
        <f>E59</f>
        <v>4854545.454545454</v>
      </c>
      <c r="F58" s="31">
        <f t="shared" si="0"/>
        <v>0.8818429526876392</v>
      </c>
    </row>
    <row r="59" spans="1:6" ht="12.75">
      <c r="A59" s="27" t="s">
        <v>140</v>
      </c>
      <c r="B59" s="28" t="s">
        <v>141</v>
      </c>
      <c r="C59" s="29">
        <f t="shared" si="7"/>
        <v>5505000</v>
      </c>
      <c r="D59" s="29">
        <f t="shared" si="7"/>
        <v>4450000</v>
      </c>
      <c r="E59" s="29">
        <f>E60</f>
        <v>4854545.454545454</v>
      </c>
      <c r="F59" s="31">
        <f t="shared" si="0"/>
        <v>0.8818429526876392</v>
      </c>
    </row>
    <row r="60" spans="1:6" ht="25.5">
      <c r="A60" s="27" t="s">
        <v>142</v>
      </c>
      <c r="B60" s="28" t="s">
        <v>143</v>
      </c>
      <c r="C60" s="29">
        <v>5505000</v>
      </c>
      <c r="D60" s="29">
        <v>4450000</v>
      </c>
      <c r="E60" s="29">
        <f aca="true" t="shared" si="8" ref="E60:E67">D60/11*12</f>
        <v>4854545.454545454</v>
      </c>
      <c r="F60" s="31">
        <f t="shared" si="0"/>
        <v>0.8818429526876392</v>
      </c>
    </row>
    <row r="61" spans="1:6" ht="25.5">
      <c r="A61" s="27" t="s">
        <v>227</v>
      </c>
      <c r="B61" s="28" t="s">
        <v>152</v>
      </c>
      <c r="C61" s="29">
        <v>1000</v>
      </c>
      <c r="D61" s="29">
        <v>0</v>
      </c>
      <c r="E61" s="29">
        <f t="shared" si="8"/>
        <v>0</v>
      </c>
      <c r="F61" s="31">
        <f t="shared" si="0"/>
        <v>0</v>
      </c>
    </row>
    <row r="62" spans="1:6" ht="12.75">
      <c r="A62" s="27" t="s">
        <v>228</v>
      </c>
      <c r="B62" s="28" t="s">
        <v>153</v>
      </c>
      <c r="C62" s="29">
        <v>1000</v>
      </c>
      <c r="D62" s="29">
        <v>0</v>
      </c>
      <c r="E62" s="29">
        <f t="shared" si="8"/>
        <v>0</v>
      </c>
      <c r="F62" s="31">
        <f t="shared" si="0"/>
        <v>0</v>
      </c>
    </row>
    <row r="63" spans="1:6" ht="12.75">
      <c r="A63" s="27" t="s">
        <v>154</v>
      </c>
      <c r="B63" s="28" t="s">
        <v>155</v>
      </c>
      <c r="C63" s="29">
        <v>1000</v>
      </c>
      <c r="D63" s="29">
        <v>0</v>
      </c>
      <c r="E63" s="29">
        <f t="shared" si="8"/>
        <v>0</v>
      </c>
      <c r="F63" s="31">
        <f t="shared" si="0"/>
        <v>0</v>
      </c>
    </row>
    <row r="64" spans="1:6" ht="12.75">
      <c r="A64" s="27" t="s">
        <v>157</v>
      </c>
      <c r="B64" s="28" t="s">
        <v>158</v>
      </c>
      <c r="C64" s="29">
        <v>100000</v>
      </c>
      <c r="D64" s="29">
        <v>0</v>
      </c>
      <c r="E64" s="29">
        <f t="shared" si="8"/>
        <v>0</v>
      </c>
      <c r="F64" s="31">
        <f t="shared" si="0"/>
        <v>0</v>
      </c>
    </row>
    <row r="65" spans="1:6" ht="12.75">
      <c r="A65" s="27" t="s">
        <v>159</v>
      </c>
      <c r="B65" s="28" t="s">
        <v>160</v>
      </c>
      <c r="C65" s="29">
        <v>100000</v>
      </c>
      <c r="D65" s="29">
        <v>0</v>
      </c>
      <c r="E65" s="29">
        <f t="shared" si="8"/>
        <v>0</v>
      </c>
      <c r="F65" s="31">
        <f t="shared" si="0"/>
        <v>0</v>
      </c>
    </row>
    <row r="66" spans="1:6" ht="12.75">
      <c r="A66" s="27" t="s">
        <v>161</v>
      </c>
      <c r="B66" s="28" t="s">
        <v>162</v>
      </c>
      <c r="C66" s="29">
        <v>100000</v>
      </c>
      <c r="D66" s="29">
        <v>0</v>
      </c>
      <c r="E66" s="29">
        <f t="shared" si="8"/>
        <v>0</v>
      </c>
      <c r="F66" s="31">
        <f t="shared" si="0"/>
        <v>0</v>
      </c>
    </row>
    <row r="67" spans="1:6" ht="12.75">
      <c r="A67" s="27" t="s">
        <v>167</v>
      </c>
      <c r="B67" s="28" t="s">
        <v>168</v>
      </c>
      <c r="C67" s="29">
        <v>100000</v>
      </c>
      <c r="D67" s="29">
        <v>0</v>
      </c>
      <c r="E67" s="29">
        <f t="shared" si="8"/>
        <v>0</v>
      </c>
      <c r="F67" s="31">
        <f t="shared" si="0"/>
        <v>0</v>
      </c>
    </row>
    <row r="68" spans="1:6" ht="12.75">
      <c r="A68" s="27" t="s">
        <v>184</v>
      </c>
      <c r="B68" s="28" t="s">
        <v>185</v>
      </c>
      <c r="C68" s="29">
        <f>C69</f>
        <v>36235000</v>
      </c>
      <c r="D68" s="29">
        <f>D69</f>
        <v>850291</v>
      </c>
      <c r="E68" s="29">
        <f>E69</f>
        <v>927590.1818181818</v>
      </c>
      <c r="F68" s="31">
        <f t="shared" si="0"/>
        <v>0.025599287479458582</v>
      </c>
    </row>
    <row r="69" spans="1:6" ht="12.75">
      <c r="A69" s="27" t="s">
        <v>136</v>
      </c>
      <c r="B69" s="28" t="s">
        <v>137</v>
      </c>
      <c r="C69" s="29">
        <f>C70+C73+C76</f>
        <v>36235000</v>
      </c>
      <c r="D69" s="29">
        <f>D70+D73+D76</f>
        <v>850291</v>
      </c>
      <c r="E69" s="29">
        <f>E70+E73+E76</f>
        <v>927590.1818181818</v>
      </c>
      <c r="F69" s="31">
        <f t="shared" si="0"/>
        <v>0.025599287479458582</v>
      </c>
    </row>
    <row r="70" spans="1:6" ht="12.75">
      <c r="A70" s="27" t="s">
        <v>138</v>
      </c>
      <c r="B70" s="28" t="s">
        <v>139</v>
      </c>
      <c r="C70" s="29">
        <f aca="true" t="shared" si="9" ref="C70:E71">C71</f>
        <v>965000</v>
      </c>
      <c r="D70" s="29">
        <f t="shared" si="9"/>
        <v>621000</v>
      </c>
      <c r="E70" s="29">
        <f t="shared" si="9"/>
        <v>677454.5454545454</v>
      </c>
      <c r="F70" s="31">
        <f t="shared" si="0"/>
        <v>0.7020254357041922</v>
      </c>
    </row>
    <row r="71" spans="1:6" ht="12.75">
      <c r="A71" s="27" t="s">
        <v>140</v>
      </c>
      <c r="B71" s="28" t="s">
        <v>141</v>
      </c>
      <c r="C71" s="29">
        <f t="shared" si="9"/>
        <v>965000</v>
      </c>
      <c r="D71" s="29">
        <f t="shared" si="9"/>
        <v>621000</v>
      </c>
      <c r="E71" s="29">
        <f t="shared" si="9"/>
        <v>677454.5454545454</v>
      </c>
      <c r="F71" s="31">
        <f t="shared" si="0"/>
        <v>0.7020254357041922</v>
      </c>
    </row>
    <row r="72" spans="1:6" ht="12.75">
      <c r="A72" s="27" t="s">
        <v>144</v>
      </c>
      <c r="B72" s="28" t="s">
        <v>145</v>
      </c>
      <c r="C72" s="29">
        <v>965000</v>
      </c>
      <c r="D72" s="29">
        <v>621000</v>
      </c>
      <c r="E72" s="29">
        <f>D72/11*12</f>
        <v>677454.5454545454</v>
      </c>
      <c r="F72" s="31">
        <f t="shared" si="0"/>
        <v>0.7020254357041922</v>
      </c>
    </row>
    <row r="73" spans="1:6" ht="25.5">
      <c r="A73" s="27" t="s">
        <v>227</v>
      </c>
      <c r="B73" s="28" t="s">
        <v>152</v>
      </c>
      <c r="C73" s="29">
        <v>34667000</v>
      </c>
      <c r="D73" s="29">
        <f>D74</f>
        <v>884</v>
      </c>
      <c r="E73" s="29">
        <f>E74</f>
        <v>964.3636363636363</v>
      </c>
      <c r="F73" s="31">
        <f t="shared" si="0"/>
        <v>2.7817914338236256E-05</v>
      </c>
    </row>
    <row r="74" spans="1:6" ht="12.75">
      <c r="A74" s="27" t="s">
        <v>228</v>
      </c>
      <c r="B74" s="28" t="s">
        <v>153</v>
      </c>
      <c r="C74" s="29">
        <v>34667000</v>
      </c>
      <c r="D74" s="29">
        <f>D75</f>
        <v>884</v>
      </c>
      <c r="E74" s="29">
        <f>E75</f>
        <v>964.3636363636363</v>
      </c>
      <c r="F74" s="31">
        <f t="shared" si="0"/>
        <v>2.7817914338236256E-05</v>
      </c>
    </row>
    <row r="75" spans="1:6" ht="12.75">
      <c r="A75" s="27" t="s">
        <v>154</v>
      </c>
      <c r="B75" s="28" t="s">
        <v>155</v>
      </c>
      <c r="C75" s="29">
        <v>34667000</v>
      </c>
      <c r="D75" s="29">
        <v>884</v>
      </c>
      <c r="E75" s="29">
        <f>D75/11*12</f>
        <v>964.3636363636363</v>
      </c>
      <c r="F75" s="31">
        <f aca="true" t="shared" si="10" ref="F75:F123">E75/C75</f>
        <v>2.7817914338236256E-05</v>
      </c>
    </row>
    <row r="76" spans="1:6" ht="12.75">
      <c r="A76" s="27" t="s">
        <v>157</v>
      </c>
      <c r="B76" s="28" t="s">
        <v>158</v>
      </c>
      <c r="C76" s="29">
        <v>603000</v>
      </c>
      <c r="D76" s="29">
        <f aca="true" t="shared" si="11" ref="D76:E78">D77</f>
        <v>228407</v>
      </c>
      <c r="E76" s="29">
        <f t="shared" si="11"/>
        <v>249171.27272727274</v>
      </c>
      <c r="F76" s="31">
        <f t="shared" si="10"/>
        <v>0.4132193577566712</v>
      </c>
    </row>
    <row r="77" spans="1:6" ht="12.75">
      <c r="A77" s="27" t="s">
        <v>159</v>
      </c>
      <c r="B77" s="28" t="s">
        <v>160</v>
      </c>
      <c r="C77" s="29">
        <v>603000</v>
      </c>
      <c r="D77" s="29">
        <f t="shared" si="11"/>
        <v>228407</v>
      </c>
      <c r="E77" s="29">
        <f t="shared" si="11"/>
        <v>249171.27272727274</v>
      </c>
      <c r="F77" s="31">
        <f t="shared" si="10"/>
        <v>0.4132193577566712</v>
      </c>
    </row>
    <row r="78" spans="1:6" ht="12.75">
      <c r="A78" s="27" t="s">
        <v>161</v>
      </c>
      <c r="B78" s="28" t="s">
        <v>162</v>
      </c>
      <c r="C78" s="29">
        <v>603000</v>
      </c>
      <c r="D78" s="29">
        <f t="shared" si="11"/>
        <v>228407</v>
      </c>
      <c r="E78" s="29">
        <f t="shared" si="11"/>
        <v>249171.27272727274</v>
      </c>
      <c r="F78" s="31">
        <f t="shared" si="10"/>
        <v>0.4132193577566712</v>
      </c>
    </row>
    <row r="79" spans="1:6" ht="12.75">
      <c r="A79" s="27" t="s">
        <v>167</v>
      </c>
      <c r="B79" s="28" t="s">
        <v>168</v>
      </c>
      <c r="C79" s="29">
        <v>603000</v>
      </c>
      <c r="D79" s="29">
        <v>228407</v>
      </c>
      <c r="E79" s="29">
        <f>D79/11*12</f>
        <v>249171.27272727274</v>
      </c>
      <c r="F79" s="31">
        <f t="shared" si="10"/>
        <v>0.4132193577566712</v>
      </c>
    </row>
    <row r="80" spans="1:6" ht="25.5">
      <c r="A80" s="27" t="s">
        <v>201</v>
      </c>
      <c r="B80" s="28" t="s">
        <v>186</v>
      </c>
      <c r="C80" s="29">
        <v>2310000</v>
      </c>
      <c r="D80" s="29">
        <f>D81+D85</f>
        <v>331368</v>
      </c>
      <c r="E80" s="29">
        <f>E81+E85</f>
        <v>378946.9090909091</v>
      </c>
      <c r="F80" s="31">
        <f t="shared" si="10"/>
        <v>0.16404628099173554</v>
      </c>
    </row>
    <row r="81" spans="1:6" ht="12.75">
      <c r="A81" s="27" t="s">
        <v>136</v>
      </c>
      <c r="B81" s="28" t="s">
        <v>137</v>
      </c>
      <c r="C81" s="29">
        <v>2310000</v>
      </c>
      <c r="D81" s="29">
        <f aca="true" t="shared" si="12" ref="D81:E83">D82</f>
        <v>50000</v>
      </c>
      <c r="E81" s="29">
        <f t="shared" si="12"/>
        <v>72000</v>
      </c>
      <c r="F81" s="31">
        <f t="shared" si="10"/>
        <v>0.03116883116883117</v>
      </c>
    </row>
    <row r="82" spans="1:6" ht="12.75">
      <c r="A82" s="27" t="s">
        <v>138</v>
      </c>
      <c r="B82" s="28" t="s">
        <v>139</v>
      </c>
      <c r="C82" s="29">
        <v>110000</v>
      </c>
      <c r="D82" s="29">
        <f t="shared" si="12"/>
        <v>50000</v>
      </c>
      <c r="E82" s="29">
        <f t="shared" si="12"/>
        <v>72000</v>
      </c>
      <c r="F82" s="31">
        <f t="shared" si="10"/>
        <v>0.6545454545454545</v>
      </c>
    </row>
    <row r="83" spans="1:6" ht="12.75">
      <c r="A83" s="27" t="s">
        <v>140</v>
      </c>
      <c r="B83" s="28" t="s">
        <v>141</v>
      </c>
      <c r="C83" s="29">
        <v>110000</v>
      </c>
      <c r="D83" s="29">
        <f t="shared" si="12"/>
        <v>50000</v>
      </c>
      <c r="E83" s="29">
        <f t="shared" si="12"/>
        <v>72000</v>
      </c>
      <c r="F83" s="31">
        <f t="shared" si="10"/>
        <v>0.6545454545454545</v>
      </c>
    </row>
    <row r="84" spans="1:6" ht="12.75">
      <c r="A84" s="27" t="s">
        <v>144</v>
      </c>
      <c r="B84" s="28" t="s">
        <v>145</v>
      </c>
      <c r="C84" s="29">
        <v>110000</v>
      </c>
      <c r="D84" s="29">
        <v>50000</v>
      </c>
      <c r="E84" s="29">
        <f>D84+22000</f>
        <v>72000</v>
      </c>
      <c r="F84" s="31">
        <f t="shared" si="10"/>
        <v>0.6545454545454545</v>
      </c>
    </row>
    <row r="85" spans="1:6" ht="12.75">
      <c r="A85" s="27" t="s">
        <v>157</v>
      </c>
      <c r="B85" s="28" t="s">
        <v>158</v>
      </c>
      <c r="C85" s="29">
        <f aca="true" t="shared" si="13" ref="C85:E86">C86</f>
        <v>2200000</v>
      </c>
      <c r="D85" s="29">
        <f t="shared" si="13"/>
        <v>281368</v>
      </c>
      <c r="E85" s="29">
        <f t="shared" si="13"/>
        <v>306946.9090909091</v>
      </c>
      <c r="F85" s="31">
        <f t="shared" si="10"/>
        <v>0.1395213223140496</v>
      </c>
    </row>
    <row r="86" spans="1:6" ht="12.75">
      <c r="A86" s="27" t="s">
        <v>159</v>
      </c>
      <c r="B86" s="28" t="s">
        <v>160</v>
      </c>
      <c r="C86" s="29">
        <f t="shared" si="13"/>
        <v>2200000</v>
      </c>
      <c r="D86" s="29">
        <f t="shared" si="13"/>
        <v>281368</v>
      </c>
      <c r="E86" s="29">
        <f t="shared" si="13"/>
        <v>306946.9090909091</v>
      </c>
      <c r="F86" s="31">
        <f t="shared" si="10"/>
        <v>0.1395213223140496</v>
      </c>
    </row>
    <row r="87" spans="1:6" ht="12.75">
      <c r="A87" s="27" t="s">
        <v>161</v>
      </c>
      <c r="B87" s="28" t="s">
        <v>162</v>
      </c>
      <c r="C87" s="29">
        <f>C88+C91+C89+C90</f>
        <v>2200000</v>
      </c>
      <c r="D87" s="29">
        <f>D88+D91+D89+D90</f>
        <v>281368</v>
      </c>
      <c r="E87" s="29">
        <f>E88+E91+E89+E90</f>
        <v>306946.9090909091</v>
      </c>
      <c r="F87" s="31">
        <f t="shared" si="10"/>
        <v>0.1395213223140496</v>
      </c>
    </row>
    <row r="88" spans="1:6" ht="12.75">
      <c r="A88" s="27" t="s">
        <v>163</v>
      </c>
      <c r="B88" s="28" t="s">
        <v>164</v>
      </c>
      <c r="C88" s="29">
        <v>1993000</v>
      </c>
      <c r="D88" s="29">
        <v>254088</v>
      </c>
      <c r="E88" s="29">
        <f>D88/11*12</f>
        <v>277186.9090909091</v>
      </c>
      <c r="F88" s="31">
        <f t="shared" si="10"/>
        <v>0.13908023536924694</v>
      </c>
    </row>
    <row r="89" spans="1:6" ht="12.75">
      <c r="A89" s="27" t="s">
        <v>165</v>
      </c>
      <c r="B89" s="28" t="s">
        <v>166</v>
      </c>
      <c r="C89" s="29">
        <v>57000</v>
      </c>
      <c r="D89" s="29">
        <v>26440</v>
      </c>
      <c r="E89" s="29">
        <f>D89/11*12</f>
        <v>28843.63636363636</v>
      </c>
      <c r="F89" s="31">
        <f t="shared" si="10"/>
        <v>0.5060287081339713</v>
      </c>
    </row>
    <row r="90" spans="1:6" ht="12.75">
      <c r="A90" s="27" t="s">
        <v>211</v>
      </c>
      <c r="B90" s="28" t="s">
        <v>212</v>
      </c>
      <c r="C90" s="29">
        <v>135000</v>
      </c>
      <c r="D90" s="29">
        <v>0</v>
      </c>
      <c r="E90" s="29">
        <f>D90/11*12</f>
        <v>0</v>
      </c>
      <c r="F90" s="31">
        <f t="shared" si="10"/>
        <v>0</v>
      </c>
    </row>
    <row r="91" spans="1:6" ht="12.75">
      <c r="A91" s="27" t="s">
        <v>167</v>
      </c>
      <c r="B91" s="28" t="s">
        <v>168</v>
      </c>
      <c r="C91" s="29">
        <v>15000</v>
      </c>
      <c r="D91" s="29">
        <v>840</v>
      </c>
      <c r="E91" s="29">
        <f>D91/11*12</f>
        <v>916.3636363636363</v>
      </c>
      <c r="F91" s="31">
        <f t="shared" si="10"/>
        <v>0.061090909090909085</v>
      </c>
    </row>
    <row r="92" spans="1:6" ht="25.5">
      <c r="A92" s="27" t="s">
        <v>187</v>
      </c>
      <c r="B92" s="28" t="s">
        <v>188</v>
      </c>
      <c r="C92" s="29">
        <f>C93+C98</f>
        <v>3617000</v>
      </c>
      <c r="D92" s="29">
        <f>D93+D98</f>
        <v>71668</v>
      </c>
      <c r="E92" s="29">
        <f>E93+E98</f>
        <v>78183.27272727272</v>
      </c>
      <c r="F92" s="31">
        <f t="shared" si="10"/>
        <v>0.021615502551084523</v>
      </c>
    </row>
    <row r="93" spans="1:6" ht="12.75">
      <c r="A93" s="27" t="s">
        <v>189</v>
      </c>
      <c r="B93" s="28" t="s">
        <v>190</v>
      </c>
      <c r="C93" s="29">
        <f aca="true" t="shared" si="14" ref="C93:D95">C94</f>
        <v>440000</v>
      </c>
      <c r="D93" s="29">
        <f t="shared" si="14"/>
        <v>0</v>
      </c>
      <c r="E93" s="29">
        <f>D93/11*12</f>
        <v>0</v>
      </c>
      <c r="F93" s="31">
        <f t="shared" si="10"/>
        <v>0</v>
      </c>
    </row>
    <row r="94" spans="1:6" ht="12.75">
      <c r="A94" s="27" t="s">
        <v>136</v>
      </c>
      <c r="B94" s="28" t="s">
        <v>137</v>
      </c>
      <c r="C94" s="29">
        <f t="shared" si="14"/>
        <v>440000</v>
      </c>
      <c r="D94" s="29">
        <f t="shared" si="14"/>
        <v>0</v>
      </c>
      <c r="E94" s="29">
        <f>E95</f>
        <v>0</v>
      </c>
      <c r="F94" s="31">
        <f t="shared" si="10"/>
        <v>0</v>
      </c>
    </row>
    <row r="95" spans="1:6" ht="12.75">
      <c r="A95" s="27" t="s">
        <v>146</v>
      </c>
      <c r="B95" s="28" t="s">
        <v>147</v>
      </c>
      <c r="C95" s="29">
        <f t="shared" si="14"/>
        <v>440000</v>
      </c>
      <c r="D95" s="29">
        <f t="shared" si="14"/>
        <v>0</v>
      </c>
      <c r="E95" s="29">
        <f>E96</f>
        <v>0</v>
      </c>
      <c r="F95" s="31">
        <f t="shared" si="10"/>
        <v>0</v>
      </c>
    </row>
    <row r="96" spans="1:6" ht="25.5">
      <c r="A96" s="27" t="s">
        <v>225</v>
      </c>
      <c r="B96" s="28" t="s">
        <v>148</v>
      </c>
      <c r="C96" s="29">
        <v>440000</v>
      </c>
      <c r="D96" s="29">
        <f>D97</f>
        <v>0</v>
      </c>
      <c r="E96" s="29">
        <v>0</v>
      </c>
      <c r="F96" s="31">
        <f t="shared" si="10"/>
        <v>0</v>
      </c>
    </row>
    <row r="97" spans="1:6" ht="12.75">
      <c r="A97" s="27" t="s">
        <v>149</v>
      </c>
      <c r="B97" s="28" t="s">
        <v>150</v>
      </c>
      <c r="C97" s="29">
        <v>440000</v>
      </c>
      <c r="D97" s="29">
        <v>0</v>
      </c>
      <c r="E97" s="29">
        <f>D97/11*12</f>
        <v>0</v>
      </c>
      <c r="F97" s="31">
        <f t="shared" si="10"/>
        <v>0</v>
      </c>
    </row>
    <row r="98" spans="1:6" ht="12.75">
      <c r="A98" s="27" t="s">
        <v>231</v>
      </c>
      <c r="B98" s="28" t="s">
        <v>191</v>
      </c>
      <c r="C98" s="29">
        <v>3177000</v>
      </c>
      <c r="D98" s="29">
        <f>D99</f>
        <v>71668</v>
      </c>
      <c r="E98" s="29">
        <f>E99</f>
        <v>78183.27272727272</v>
      </c>
      <c r="F98" s="31">
        <f t="shared" si="10"/>
        <v>0.024609151000085844</v>
      </c>
    </row>
    <row r="99" spans="1:6" ht="12.75">
      <c r="A99" s="27" t="s">
        <v>136</v>
      </c>
      <c r="B99" s="28" t="s">
        <v>137</v>
      </c>
      <c r="C99" s="29">
        <v>3177000</v>
      </c>
      <c r="D99" s="29">
        <f>D100+D103</f>
        <v>71668</v>
      </c>
      <c r="E99" s="29">
        <f>E100+E103</f>
        <v>78183.27272727272</v>
      </c>
      <c r="F99" s="31">
        <f t="shared" si="10"/>
        <v>0.024609151000085844</v>
      </c>
    </row>
    <row r="100" spans="1:6" ht="25.5">
      <c r="A100" s="27" t="s">
        <v>227</v>
      </c>
      <c r="B100" s="28" t="s">
        <v>152</v>
      </c>
      <c r="C100" s="29">
        <v>1337000</v>
      </c>
      <c r="D100" s="29">
        <v>0</v>
      </c>
      <c r="E100" s="29">
        <v>0</v>
      </c>
      <c r="F100" s="31">
        <f t="shared" si="10"/>
        <v>0</v>
      </c>
    </row>
    <row r="101" spans="1:6" ht="12.75">
      <c r="A101" s="27" t="s">
        <v>228</v>
      </c>
      <c r="B101" s="28" t="s">
        <v>153</v>
      </c>
      <c r="C101" s="29">
        <v>1337000</v>
      </c>
      <c r="D101" s="29">
        <v>0</v>
      </c>
      <c r="E101" s="29">
        <v>0</v>
      </c>
      <c r="F101" s="31">
        <f t="shared" si="10"/>
        <v>0</v>
      </c>
    </row>
    <row r="102" spans="1:6" ht="12.75">
      <c r="A102" s="27" t="s">
        <v>154</v>
      </c>
      <c r="B102" s="28" t="s">
        <v>155</v>
      </c>
      <c r="C102" s="29">
        <v>1337000</v>
      </c>
      <c r="D102" s="29">
        <v>0</v>
      </c>
      <c r="E102" s="29">
        <f>D102/11*12</f>
        <v>0</v>
      </c>
      <c r="F102" s="31">
        <f t="shared" si="10"/>
        <v>0</v>
      </c>
    </row>
    <row r="103" spans="1:6" ht="12.75">
      <c r="A103" s="27" t="s">
        <v>157</v>
      </c>
      <c r="B103" s="28" t="s">
        <v>158</v>
      </c>
      <c r="C103" s="29">
        <v>1840000</v>
      </c>
      <c r="D103" s="29">
        <f aca="true" t="shared" si="15" ref="D103:E105">D104</f>
        <v>71668</v>
      </c>
      <c r="E103" s="29">
        <f t="shared" si="15"/>
        <v>78183.27272727272</v>
      </c>
      <c r="F103" s="31">
        <f t="shared" si="10"/>
        <v>0.042490909090909086</v>
      </c>
    </row>
    <row r="104" spans="1:6" ht="12.75">
      <c r="A104" s="27" t="s">
        <v>159</v>
      </c>
      <c r="B104" s="28" t="s">
        <v>160</v>
      </c>
      <c r="C104" s="29">
        <v>1840000</v>
      </c>
      <c r="D104" s="29">
        <f t="shared" si="15"/>
        <v>71668</v>
      </c>
      <c r="E104" s="29">
        <f t="shared" si="15"/>
        <v>78183.27272727272</v>
      </c>
      <c r="F104" s="31">
        <f t="shared" si="10"/>
        <v>0.042490909090909086</v>
      </c>
    </row>
    <row r="105" spans="1:6" ht="12.75">
      <c r="A105" s="27" t="s">
        <v>161</v>
      </c>
      <c r="B105" s="28" t="s">
        <v>162</v>
      </c>
      <c r="C105" s="29">
        <v>1840000</v>
      </c>
      <c r="D105" s="29">
        <f t="shared" si="15"/>
        <v>71668</v>
      </c>
      <c r="E105" s="29">
        <f t="shared" si="15"/>
        <v>78183.27272727272</v>
      </c>
      <c r="F105" s="31">
        <f t="shared" si="10"/>
        <v>0.042490909090909086</v>
      </c>
    </row>
    <row r="106" spans="1:6" ht="12.75">
      <c r="A106" s="27" t="s">
        <v>167</v>
      </c>
      <c r="B106" s="28" t="s">
        <v>168</v>
      </c>
      <c r="C106" s="29">
        <v>1840000</v>
      </c>
      <c r="D106" s="29">
        <v>71668</v>
      </c>
      <c r="E106" s="29">
        <f>D106/11*12</f>
        <v>78183.27272727272</v>
      </c>
      <c r="F106" s="31">
        <f t="shared" si="10"/>
        <v>0.042490909090909086</v>
      </c>
    </row>
    <row r="107" spans="1:6" ht="12.75">
      <c r="A107" s="27" t="s">
        <v>192</v>
      </c>
      <c r="B107" s="28" t="s">
        <v>193</v>
      </c>
      <c r="C107" s="29">
        <f aca="true" t="shared" si="16" ref="C107:E108">C108</f>
        <v>59493000</v>
      </c>
      <c r="D107" s="29">
        <f t="shared" si="16"/>
        <v>11018816</v>
      </c>
      <c r="E107" s="29">
        <f t="shared" si="16"/>
        <v>12020526.545454545</v>
      </c>
      <c r="F107" s="31">
        <f t="shared" si="10"/>
        <v>0.20204942674692056</v>
      </c>
    </row>
    <row r="108" spans="1:6" ht="12.75">
      <c r="A108" s="27" t="s">
        <v>207</v>
      </c>
      <c r="B108" s="28" t="s">
        <v>195</v>
      </c>
      <c r="C108" s="29">
        <f t="shared" si="16"/>
        <v>59493000</v>
      </c>
      <c r="D108" s="29">
        <f t="shared" si="16"/>
        <v>11018816</v>
      </c>
      <c r="E108" s="29">
        <f t="shared" si="16"/>
        <v>12020526.545454545</v>
      </c>
      <c r="F108" s="31">
        <f t="shared" si="10"/>
        <v>0.20204942674692056</v>
      </c>
    </row>
    <row r="109" spans="1:6" ht="12.75">
      <c r="A109" s="27" t="s">
        <v>136</v>
      </c>
      <c r="B109" s="28" t="s">
        <v>137</v>
      </c>
      <c r="C109" s="29">
        <f>C113+C116+C119+C110</f>
        <v>59493000</v>
      </c>
      <c r="D109" s="29">
        <f>D113+D116+D119+D110</f>
        <v>11018816</v>
      </c>
      <c r="E109" s="29">
        <f>D109/11*12</f>
        <v>12020526.545454545</v>
      </c>
      <c r="F109" s="31">
        <f t="shared" si="10"/>
        <v>0.20204942674692056</v>
      </c>
    </row>
    <row r="110" spans="1:6" ht="12.75">
      <c r="A110" s="27" t="s">
        <v>239</v>
      </c>
      <c r="B110" s="28" t="s">
        <v>139</v>
      </c>
      <c r="C110" s="29">
        <v>1760000</v>
      </c>
      <c r="D110" s="29">
        <f>D111</f>
        <v>0</v>
      </c>
      <c r="E110" s="29">
        <f>E111</f>
        <v>0</v>
      </c>
      <c r="F110" s="31">
        <f t="shared" si="10"/>
        <v>0</v>
      </c>
    </row>
    <row r="111" spans="1:6" ht="12.75">
      <c r="A111" s="27" t="s">
        <v>140</v>
      </c>
      <c r="B111" s="28" t="s">
        <v>141</v>
      </c>
      <c r="C111" s="29">
        <v>1760000</v>
      </c>
      <c r="D111" s="29">
        <f>D112</f>
        <v>0</v>
      </c>
      <c r="E111" s="29">
        <f>E112</f>
        <v>0</v>
      </c>
      <c r="F111" s="31">
        <f t="shared" si="10"/>
        <v>0</v>
      </c>
    </row>
    <row r="112" spans="1:6" ht="12.75">
      <c r="A112" s="27" t="s">
        <v>144</v>
      </c>
      <c r="B112" s="28" t="s">
        <v>145</v>
      </c>
      <c r="C112" s="29">
        <v>1760000</v>
      </c>
      <c r="D112" s="29">
        <v>0</v>
      </c>
      <c r="E112" s="29">
        <f>D112/11*12</f>
        <v>0</v>
      </c>
      <c r="F112" s="31">
        <f t="shared" si="10"/>
        <v>0</v>
      </c>
    </row>
    <row r="113" spans="1:6" ht="12.75">
      <c r="A113" s="27" t="s">
        <v>146</v>
      </c>
      <c r="B113" s="28" t="s">
        <v>147</v>
      </c>
      <c r="C113" s="29">
        <v>4055000</v>
      </c>
      <c r="D113" s="29">
        <f>D114</f>
        <v>149518</v>
      </c>
      <c r="E113" s="29">
        <f>E114</f>
        <v>163110.54545454544</v>
      </c>
      <c r="F113" s="31">
        <f t="shared" si="10"/>
        <v>0.04022454881739715</v>
      </c>
    </row>
    <row r="114" spans="1:6" ht="25.5">
      <c r="A114" s="27" t="s">
        <v>225</v>
      </c>
      <c r="B114" s="28" t="s">
        <v>148</v>
      </c>
      <c r="C114" s="29">
        <v>4055000</v>
      </c>
      <c r="D114" s="29">
        <f>D115</f>
        <v>149518</v>
      </c>
      <c r="E114" s="29">
        <f>E115</f>
        <v>163110.54545454544</v>
      </c>
      <c r="F114" s="31">
        <f t="shared" si="10"/>
        <v>0.04022454881739715</v>
      </c>
    </row>
    <row r="115" spans="1:6" ht="12.75">
      <c r="A115" s="27" t="s">
        <v>226</v>
      </c>
      <c r="B115" s="28" t="s">
        <v>151</v>
      </c>
      <c r="C115" s="29">
        <v>4055000</v>
      </c>
      <c r="D115" s="29">
        <v>149518</v>
      </c>
      <c r="E115" s="29">
        <f>D115/11*12</f>
        <v>163110.54545454544</v>
      </c>
      <c r="F115" s="31">
        <f t="shared" si="10"/>
        <v>0.04022454881739715</v>
      </c>
    </row>
    <row r="116" spans="1:6" ht="25.5">
      <c r="A116" s="27" t="s">
        <v>227</v>
      </c>
      <c r="B116" s="28" t="s">
        <v>152</v>
      </c>
      <c r="C116" s="29">
        <f aca="true" t="shared" si="17" ref="C116:E117">C117</f>
        <v>12000</v>
      </c>
      <c r="D116" s="29">
        <f t="shared" si="17"/>
        <v>0</v>
      </c>
      <c r="E116" s="29">
        <f t="shared" si="17"/>
        <v>0</v>
      </c>
      <c r="F116" s="31">
        <f t="shared" si="10"/>
        <v>0</v>
      </c>
    </row>
    <row r="117" spans="1:6" ht="12.75">
      <c r="A117" s="27" t="s">
        <v>228</v>
      </c>
      <c r="B117" s="28" t="s">
        <v>153</v>
      </c>
      <c r="C117" s="29">
        <f t="shared" si="17"/>
        <v>12000</v>
      </c>
      <c r="D117" s="29">
        <f t="shared" si="17"/>
        <v>0</v>
      </c>
      <c r="E117" s="29">
        <f t="shared" si="17"/>
        <v>0</v>
      </c>
      <c r="F117" s="31">
        <f t="shared" si="10"/>
        <v>0</v>
      </c>
    </row>
    <row r="118" spans="1:6" ht="12.75">
      <c r="A118" s="27" t="s">
        <v>154</v>
      </c>
      <c r="B118" s="28" t="s">
        <v>155</v>
      </c>
      <c r="C118" s="29">
        <v>12000</v>
      </c>
      <c r="D118" s="29">
        <v>0</v>
      </c>
      <c r="E118" s="29">
        <v>0</v>
      </c>
      <c r="F118" s="31">
        <f t="shared" si="10"/>
        <v>0</v>
      </c>
    </row>
    <row r="119" spans="1:6" ht="12.75">
      <c r="A119" s="27" t="s">
        <v>157</v>
      </c>
      <c r="B119" s="28" t="s">
        <v>158</v>
      </c>
      <c r="C119" s="29">
        <f aca="true" t="shared" si="18" ref="C119:E120">C120</f>
        <v>53666000</v>
      </c>
      <c r="D119" s="29">
        <f t="shared" si="18"/>
        <v>10869298</v>
      </c>
      <c r="E119" s="29">
        <f t="shared" si="18"/>
        <v>11857416</v>
      </c>
      <c r="F119" s="31">
        <f t="shared" si="10"/>
        <v>0.22094838445198078</v>
      </c>
    </row>
    <row r="120" spans="1:6" ht="12.75">
      <c r="A120" s="27" t="s">
        <v>159</v>
      </c>
      <c r="B120" s="28" t="s">
        <v>160</v>
      </c>
      <c r="C120" s="29">
        <f t="shared" si="18"/>
        <v>53666000</v>
      </c>
      <c r="D120" s="29">
        <f t="shared" si="18"/>
        <v>10869298</v>
      </c>
      <c r="E120" s="29">
        <f t="shared" si="18"/>
        <v>11857416</v>
      </c>
      <c r="F120" s="31">
        <f t="shared" si="10"/>
        <v>0.22094838445198078</v>
      </c>
    </row>
    <row r="121" spans="1:6" ht="12.75">
      <c r="A121" s="27" t="s">
        <v>161</v>
      </c>
      <c r="B121" s="28" t="s">
        <v>162</v>
      </c>
      <c r="C121" s="29">
        <f>C123+C122</f>
        <v>53666000</v>
      </c>
      <c r="D121" s="29">
        <f>D123+D122</f>
        <v>10869298</v>
      </c>
      <c r="E121" s="29">
        <f>E123+E122</f>
        <v>11857416</v>
      </c>
      <c r="F121" s="31">
        <f t="shared" si="10"/>
        <v>0.22094838445198078</v>
      </c>
    </row>
    <row r="122" spans="1:6" ht="12.75">
      <c r="A122" s="27" t="s">
        <v>165</v>
      </c>
      <c r="B122" s="28" t="s">
        <v>166</v>
      </c>
      <c r="C122" s="29">
        <v>102000</v>
      </c>
      <c r="D122" s="29">
        <v>40425</v>
      </c>
      <c r="E122" s="29">
        <f>D122/11*12</f>
        <v>44100</v>
      </c>
      <c r="F122" s="31">
        <f t="shared" si="10"/>
        <v>0.4323529411764706</v>
      </c>
    </row>
    <row r="123" spans="1:6" ht="12.75">
      <c r="A123" s="27" t="s">
        <v>167</v>
      </c>
      <c r="B123" s="28" t="s">
        <v>168</v>
      </c>
      <c r="C123" s="29">
        <v>53564000</v>
      </c>
      <c r="D123" s="29">
        <v>10828873</v>
      </c>
      <c r="E123" s="29">
        <f>D123/11*12</f>
        <v>11813316</v>
      </c>
      <c r="F123" s="31">
        <f t="shared" si="10"/>
        <v>0.2205458143529236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1"/>
  <headerFooter alignWithMargins="0">
    <oddHeader>&amp;RAnexa nr.1/2 la HCJ nr._________/2016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2016-12-14T11:13:10Z</cp:lastPrinted>
  <dcterms:created xsi:type="dcterms:W3CDTF">2006-04-26T09:34:16Z</dcterms:created>
  <dcterms:modified xsi:type="dcterms:W3CDTF">2016-12-14T11:23:29Z</dcterms:modified>
  <cp:category/>
  <cp:version/>
  <cp:contentType/>
  <cp:contentStatus/>
</cp:coreProperties>
</file>