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75" windowWidth="15480" windowHeight="11640" activeTab="0"/>
  </bookViews>
  <sheets>
    <sheet name="anexa 9g" sheetId="1" r:id="rId1"/>
  </sheets>
  <definedNames>
    <definedName name="_xlnm._FilterDatabase" localSheetId="0" hidden="1">'anexa 9g'!$A$5:$I$5</definedName>
    <definedName name="_xlnm.Print_Titles" localSheetId="0">'anexa 9g'!$5:$5</definedName>
  </definedNames>
  <calcPr fullCalcOnLoad="1"/>
</workbook>
</file>

<file path=xl/sharedStrings.xml><?xml version="1.0" encoding="utf-8"?>
<sst xmlns="http://schemas.openxmlformats.org/spreadsheetml/2006/main" count="158" uniqueCount="145">
  <si>
    <t>Nr. Crt.</t>
  </si>
  <si>
    <t>Denumire lucrare</t>
  </si>
  <si>
    <t>Cadastrul drumurilor</t>
  </si>
  <si>
    <t>Plombări</t>
  </si>
  <si>
    <t>Întreţinere drumuri pietruite</t>
  </si>
  <si>
    <t>Întreţinere curentă pe timp de iarnă a drumurilor</t>
  </si>
  <si>
    <t>Îmbrăcăminţi uşoare rutiere</t>
  </si>
  <si>
    <t>I.</t>
  </si>
  <si>
    <t>A.</t>
  </si>
  <si>
    <t>B.</t>
  </si>
  <si>
    <t xml:space="preserve">C. </t>
  </si>
  <si>
    <t>D.</t>
  </si>
  <si>
    <t xml:space="preserve">E. </t>
  </si>
  <si>
    <t>2.</t>
  </si>
  <si>
    <t>II.</t>
  </si>
  <si>
    <t>2.2</t>
  </si>
  <si>
    <t>1.1</t>
  </si>
  <si>
    <t>1.2</t>
  </si>
  <si>
    <t>1.3</t>
  </si>
  <si>
    <t>2</t>
  </si>
  <si>
    <t>Întreţinerea curentă pe timp de vară (1.1+1.2+1.3)</t>
  </si>
  <si>
    <t>Lucrări şi servicii privind întreţinerea curentă a drumurilor publice (1+2)</t>
  </si>
  <si>
    <t>Lucrări şi servicii privind întreţinerea periodică a drumurilor publice (1+2+3)</t>
  </si>
  <si>
    <t xml:space="preserve"> CHELTUIELI DE ÎNTREŢINERE ŞI REPARAŢII CURENTE 
(TOTAL A+B+C+D), din care:</t>
  </si>
  <si>
    <t>Servicii pregătitoare aferente întreţinerii şi reparării drumurilor publice (1+2+3+4)</t>
  </si>
  <si>
    <t>1.</t>
  </si>
  <si>
    <t xml:space="preserve">Covoare bituminoase </t>
  </si>
  <si>
    <t>3.1</t>
  </si>
  <si>
    <t>2.3</t>
  </si>
  <si>
    <t>1.6</t>
  </si>
  <si>
    <t>Gestionarea drumurilor publice</t>
  </si>
  <si>
    <t>3.2</t>
  </si>
  <si>
    <t>3.4</t>
  </si>
  <si>
    <t>3.5</t>
  </si>
  <si>
    <t>2.4</t>
  </si>
  <si>
    <t>Întreţinere comună a tuturor drumurilor
(aproviz. Vopsea marcaj, stilpi, table indic. Intreţinere parcari)</t>
  </si>
  <si>
    <t>Lucrări privind reparaţii curente la drumurile publice (1+2)</t>
  </si>
  <si>
    <t>4</t>
  </si>
  <si>
    <t>CHELTUIELI DE INVESTIŢII ŞI REPARAŢII CAPITALE - 
TOTAL E, din care:</t>
  </si>
  <si>
    <t xml:space="preserve">Întocmire documentaţii tehnice </t>
  </si>
  <si>
    <t>Pod de beton armat pe drumul judeţean DJ 135 Tg. Mureş-Miercurea Nirajului, km 3+735 situat în localitatea Livezeni, judeţul Mureş (execuţie)</t>
  </si>
  <si>
    <t>Pod de beton armat pe drumul judeţean DJ 106 limită judeţ Sibiu-Apold - Sighişoara, km 93+487, judeţul Mureş (execuţie)</t>
  </si>
  <si>
    <t>Refacere podeţ pe DJ142 Tîrnăveni-Bălăuşeri, km 4+516, jud. Mureş (execuţie)</t>
  </si>
  <si>
    <t>Îmbrăcăminţi uşoare rutiere pe DJ153C Reghin-Ibăneşti-Lăpuşna-lim. jud. Harghita, km 26+930-29+500 (execuţie)</t>
  </si>
  <si>
    <t>Îmbrăcăminţi uşoare rutiere pe DJ154B Vălenii de Mureş-Vătava-lim. jud. Bistriţa Năsăud, km 8+716-10+620 (execuţie)</t>
  </si>
  <si>
    <t>1.5</t>
  </si>
  <si>
    <t>1.7</t>
  </si>
  <si>
    <t>1.8</t>
  </si>
  <si>
    <t>1.9</t>
  </si>
  <si>
    <t>4.1</t>
  </si>
  <si>
    <t>4.2</t>
  </si>
  <si>
    <t>4.3</t>
  </si>
  <si>
    <t>Documentaţii tehnico-economice  Modernizarea DJ152A, DJ151A ŞI DJ151,Tg.Mureş (DN15E) - Band - Şăulia - Sărmaşu - lim. Jud. Bistriţa Năsăud, jud. Mureş</t>
  </si>
  <si>
    <t>Documentaţii tehnico-economice Reabilitarea drumului judeţean DJ 154J Breaza – Voivodeni – Glodeni prin îmbrăcăminte bituminoasă uşoară  între km 0+631-4+726, judeţul Mureş</t>
  </si>
  <si>
    <t>Documentaţii tehnice  Pod de beton armat pe DJ 135 Tîrgu-Mureş - Miercurea Nirajului, km 3+735, loc. Livezeni, judeţul Mureş</t>
  </si>
  <si>
    <t xml:space="preserve">Documentaţii tehnice Refacere podeţ pe  DJ142 Tîrnăveni-Bălăuşeri, km 4+516, judeţul Mureş </t>
  </si>
  <si>
    <t>Documentaţii tehnice  Refacere podeţ pe  DJ151B Ungheni-Căpâlna de Sus-Bahnea-lim. jud.Sibiu, km 0+695, judeţul Mureş</t>
  </si>
  <si>
    <t>Documentaţii tehnice  Pod de beton armat pe  DJ106 lim. jud. Sibiu-Apold-Sighişoara, km 93+487, judeţul Mureş</t>
  </si>
  <si>
    <t>Refacere podeţ pe drumul judeţean DJ 151B Ungheni-Căpîlna de Sus-Bahnea-limită judeţ Sibiu, km 0+695, jud. Mureş (execuţie)</t>
  </si>
  <si>
    <t>Documentaţii tehnice noi</t>
  </si>
  <si>
    <t>5</t>
  </si>
  <si>
    <t>Amenajare sens giratoriu de circulaţie la intersecţia drumurilor judeţene DJ135B Tg. Mureş - Sîncraiu de Mureş cu DJ152A Tg. Mureş – Band, judeţul Mureş (faza PT şi execuţia lucrării)</t>
  </si>
  <si>
    <t>Reabilitare drum judeţean DJ 107G Limită judeţ Alba-Aţintiş-Luduş, km 16+775-18+226, judeţul Mureş</t>
  </si>
  <si>
    <t>Reabilitarea drumului judeţean DJ 162A -DN 16-Cozma - limită judeţ Bistriţa Năsăud, km 8+777-11+000, judeţul Mureş</t>
  </si>
  <si>
    <t>Reabilitarea prin pietruire a drumului judeţean DJ143 Daneş (DN14) – Criş - limită judeţ Sibiu, km 14+400-17+710 şi reabilitarea podeţului de pe DJ143 de la km 11+200, judeţul Mureş</t>
  </si>
  <si>
    <t>Îmbrăcăminte uşoară rutieră pe DJ133 Mureni - Archita – limită judeţ Harghita, km 3+167-15+000, judeţul Mureş</t>
  </si>
  <si>
    <t>Îmbrăcăminte uşoară rutieră pe DJ151B Bahnea – Cund – limită judeţ Sibiu, km 29+072-30+922, judeţul Mureş</t>
  </si>
  <si>
    <t>Obiective de investiţii
(1+2+3+4+5)</t>
  </si>
  <si>
    <t>2.1</t>
  </si>
  <si>
    <t xml:space="preserve">Reabilitarea drumului judeţean DJ 154J Breaza – Voivodeni – Glodeni prin îmbrăcăminte bituminoasă uşoară  între km 0+631-4+726, judeţul Mureş (Continuare executie) </t>
  </si>
  <si>
    <t>Largire drum judeţean DJ 154J Breaza – Voivodeni – Glodeni, km 10+800-13+900 (actualizare SF + PT + DE +CS+ Avize + Documentaţii obţinere Avize pentru Certificat de urbanism şi Autorizaţie de construire şi execuţie)</t>
  </si>
  <si>
    <t>2.5</t>
  </si>
  <si>
    <t>Reabilitare sistem rutier pe DJ 154E Jabeniţa-Adrian-Gurghiu (SF + PT + DE+CS+ Avize + Documentaţii obţinere Avize pentru Certificat de urbanism şi Autorizaţie de construire şi execuţie)</t>
  </si>
  <si>
    <t>2.6</t>
  </si>
  <si>
    <t>Reabilitare sistem rutier pe DJ 153F int. DJ 107G- Nandra-Bichiş-Ozd km 5+325-6+655 (SF + PT + DE+CS+ Avize + Documentaţii obţinere Avize pentru Certificat de urbanism şi Autorizaţie de construire şi execuţie)</t>
  </si>
  <si>
    <t>2.7</t>
  </si>
  <si>
    <t>2.8</t>
  </si>
  <si>
    <t>2.9</t>
  </si>
  <si>
    <t>2.10</t>
  </si>
  <si>
    <t>2.11</t>
  </si>
  <si>
    <t>2.12</t>
  </si>
  <si>
    <t>2.13</t>
  </si>
  <si>
    <t>3.6</t>
  </si>
  <si>
    <t>Pod de beton armat peste Valea Şaeş pe DJ 106 limită judeţ Sibiu - Apold - Sighişoara (DN13) km 88+962,judeţul Mureş (executie, PT - Asistenta tehnica+ Avize + Documentaţii obţinere Avize pentru Certificat de urbanism şi Autorizaţie de construire)</t>
  </si>
  <si>
    <t>4.4</t>
  </si>
  <si>
    <t>4.5</t>
  </si>
  <si>
    <t xml:space="preserve">PROGRAM - 2016
 LUCRĂRI LA  DRUMURI JUDETENE                                                                                                                </t>
  </si>
  <si>
    <t>Asigurarea calităţii şi a controlului tehnic al calităţii la lucrări de drumuri, servicii de laborator, etc.</t>
  </si>
  <si>
    <t>Îmbrăcăminţi uşoare rutiere pe DJ153C Reghin-Ibăneşti-Lăpuşna-lim. jud. Harghita, km 7+822 - 8+212, judeţul Mureş</t>
  </si>
  <si>
    <t>3.7</t>
  </si>
  <si>
    <t>Reabilitare prin pietruire a drumului judeţean DJ135A Viforoasa - Neaua – Miercurea Nirajului – Hodoşa – int. DJ153, km 33+150 - 36+988, judeţul Mureş</t>
  </si>
  <si>
    <t>Reabilitarea drumului judeţean DJ151 Luduş – Sărmaşu – limită judeţ Bistriţa Năsăud, km 9+000-10+000, judeţul Mureş</t>
  </si>
  <si>
    <t>Lărgire drum judeţean DJ151C Zau de Cîmpie (DJ151) - Valea Largă – limită judeţ Cluj, km 0+100-1+030 şi km 6+500-7+500, judeţul Mureş</t>
  </si>
  <si>
    <t>Lărgire drum judeţean DJ154E Reghin (DN15) – Solovăstru – Jabeniţa – Adrian -Gurghiu (DJ153C), km 2+100 - 5+575, judeţul Mureş</t>
  </si>
  <si>
    <t>Lărgire drum judeţean DJ154J Beaza – Voivodeni – Glodeni, km 0+000-0+631 şi km 4+726–12+684, judeţul Mureş</t>
  </si>
  <si>
    <t>Întocmirea Studiului de fezabilitate şi  a documentaţiilor de obţinere a avizelor şi acordurilor din certificatul de urbanism, obţinerea acestora pentru lucrări de:
"Reabilitare drumuri judeţene / îmbrăcăminte bituminoasă uşoară / lărgire drum"</t>
  </si>
  <si>
    <t>Studii, cercetări, experimentări (expertize poduri/podeţe, Studii şi experimentări privind siguranţa circulaţiei rutiere)</t>
  </si>
  <si>
    <t>Investigarea şi expertizarea reţelei de drumuri publice prin măsurători cu aparatură şi revizii ale stării acestora</t>
  </si>
  <si>
    <t>Lucrări privind reparaţii curente la drumurile
publice</t>
  </si>
  <si>
    <t>Reparaţii curente la poduri</t>
  </si>
  <si>
    <t>Întreţinere drumuri prin pietruiri</t>
  </si>
  <si>
    <t>2.14</t>
  </si>
  <si>
    <t>Reabilitare DJ 135A Viforoasa (DN13A)-Rigmani-Miercurea Nirajului-Hodoşa-Sâmbriaş-DJ153,  între km 10+350 - 11+800 şi km 14+000-14+300</t>
  </si>
  <si>
    <t>2.15</t>
  </si>
  <si>
    <t>Îmbrăcăminte uşoară rutieră pe DJ134 Fîntînele (DN 13A)-Veţca-Jacodu-lim. Jud. Harghita, km 11+868-16+000</t>
  </si>
  <si>
    <t>ROMÂNIA
JUDEȚUL MUREȘ
CONSILIUL JUDEȚEAN</t>
  </si>
  <si>
    <t>2.16</t>
  </si>
  <si>
    <t>Siguranţa rutieră/ parapeţi / borne km/ indicatoare rutiere/ treceri pietoni supraînălţate, etc.</t>
  </si>
  <si>
    <t>TOTAL DRUMURI (CAP.I+II.)</t>
  </si>
  <si>
    <t>Reabilitare drumuri judeţene</t>
  </si>
  <si>
    <t>Reabilitări, consolidări-reconstrucţii PODURI / podete</t>
  </si>
  <si>
    <t>Îmbrăcăminte uşoară rutieră pe DJ 136 Bezid - lim. Jud. Harghita, km 8+830 - 11+500, judeţul Mureş</t>
  </si>
  <si>
    <t>Reabilitare sistem rutier pe DJ Sîngeorgiu de Padure- Bezidu Nou - limita judeţului Harghita, DJ136 km 1+900-8+830 şi DJ136A km 0+000-3+339 (PT + DE +CS+ Avize + Documentaţii obţinere Avize pentru Certificat de urbanism şi Autorizaţie de construcţie şi execuţie)</t>
  </si>
  <si>
    <t>Reabilitare prin pietruire a drumului judeţean DJ107D limită judeţ Alba – Herepea - Crăieşti – Adămuş, km 31+320 - 35+920, judeţul Mureş</t>
  </si>
  <si>
    <t>Buget 2016</t>
  </si>
  <si>
    <t>Buget rectificat 2016</t>
  </si>
  <si>
    <t>Influenţe</t>
  </si>
  <si>
    <t>Documentaţii tehnico-economice Modernizarea drumurilor judeţene Ungheni (DN15) – Tîrnăveni (DN14A), DJ151B între km 0+000-13+006 şi DJ142 între km 0+000-12+630, judeţul Mureş</t>
  </si>
  <si>
    <t>Lucrări noi
"Reabilitare drumuri judeţene / îmbrăcăminte bituminoasă uşoară / lărgire drum"
(faza PT şi execuţie lucrări), din care:</t>
  </si>
  <si>
    <t>5.1</t>
  </si>
  <si>
    <t>5.2</t>
  </si>
  <si>
    <t>Reabilitare drum județean DJ107G Limită județ Alba – Ațintiș – Luduș, km 16+775-18+226</t>
  </si>
  <si>
    <t>Reabilitarea drumului judeţean DJ162A DN16 - Cozma – limită judeţ
Bistriţa Năsăud, km 8+777 – 11+000, judeţul Mureş</t>
  </si>
  <si>
    <t>5.3</t>
  </si>
  <si>
    <t>Alte lucrări</t>
  </si>
  <si>
    <t>Documentaţii tehnico-economice (SF+ PT + DE +CS+ Avize + Documentaţii obţinere Avize pentru Certificat de urbanism şi Autorizaţie de construire, audit rutier, verificare proiect) pt.  reabilitări şi modernizări DJ</t>
  </si>
  <si>
    <t>-transfer către lider de parteneriat CJ Sibiu</t>
  </si>
  <si>
    <t>Documentaţii tehnico-economice Modernizare DJ106 Agnita - Sighişoara, km 82+535-100+935, judeţul Mureş, din care:</t>
  </si>
  <si>
    <t>5.4</t>
  </si>
  <si>
    <t>Lărgire drum județean DJ151C Zau de Cîmpie(DJ151) – Valea Largă – limită județ Cluj, km 0+100-1+030 și km 6+500-7+500, județul Mureș</t>
  </si>
  <si>
    <t>6</t>
  </si>
  <si>
    <t>Studii geotehnice şi expertize tehnice</t>
  </si>
  <si>
    <t>6.1</t>
  </si>
  <si>
    <t>Studiu geotehnic detaliat asupra defecţiunii  de la km 32+810 a DJ 135 Măgherani-Sărăţeni</t>
  </si>
  <si>
    <t>6.2</t>
  </si>
  <si>
    <t>Expertizare tehnică asupra defecţiunii  de la km 32+810 a DJ 135 Măgherani-Sărăţeni</t>
  </si>
  <si>
    <t>Reabilitare prin pietruire a drumului judeţean DJ134 Fîntînele – Veţca – limită judeţ Harghita, km 16+000 -17+808, judeţul Mureş</t>
  </si>
  <si>
    <t>1.10</t>
  </si>
  <si>
    <t>2.17</t>
  </si>
  <si>
    <t>Documentaţii tehnico-economice Reabilitare DJ106 Agnita - Sighişoara</t>
  </si>
  <si>
    <t>Lărgire drum judeţean DJ 153E DN15-Bogata</t>
  </si>
  <si>
    <t>Lucrări accidentale drumuri / podeţe, din care:</t>
  </si>
  <si>
    <t>Refacere drum judeţean DJ 154 E - 0,01 km - pe raza comunei Solovăstru, în zona imobilului din strada Principală nr. 103 (finanţat parţial prin HGR 752/20016)</t>
  </si>
  <si>
    <t>Anexa nr. 9/g la HCJM nr.                /2016</t>
  </si>
  <si>
    <t>Îmbrăcăminte uşoară rutieră pe DJ 153G Sînger – Papiu Ilarian – Iclănzel, km 9+800 - 12+400 şi km 14+000-17+180, judeţul  Mureş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</si>
</sst>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.000"/>
    <numFmt numFmtId="181" formatCode="&quot;Da&quot;;&quot;Da&quot;;&quot;Nu&quot;"/>
    <numFmt numFmtId="182" formatCode="&quot;Adevărat&quot;;&quot;Adevărat&quot;;&quot;Fals&quot;"/>
    <numFmt numFmtId="183" formatCode="&quot;Activat&quot;;&quot;Activat&quot;;&quot;Dezactivat&quot;"/>
    <numFmt numFmtId="184" formatCode="[$€-2]\ #,##0.00_);[Red]\([$€-2]\ #,##0.00\)"/>
    <numFmt numFmtId="185" formatCode="0.000"/>
    <numFmt numFmtId="186" formatCode="[$-40E]yyyy\.\ mmmm\ d\."/>
    <numFmt numFmtId="187" formatCode="0.E+00"/>
    <numFmt numFmtId="188" formatCode="[$-418]d\ mmmm\ yyyy"/>
    <numFmt numFmtId="189" formatCode="#,##0.00\ &quot;lei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6" borderId="3" applyNumberForma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1" borderId="9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90">
    <xf numFmtId="0" fontId="0" fillId="0" borderId="0" xfId="0" applyFont="1" applyAlignment="1">
      <alignment/>
    </xf>
    <xf numFmtId="3" fontId="3" fillId="32" borderId="10" xfId="0" applyNumberFormat="1" applyFont="1" applyFill="1" applyBorder="1" applyAlignment="1">
      <alignment horizontal="center" vertical="center" wrapText="1"/>
    </xf>
    <xf numFmtId="3" fontId="3" fillId="32" borderId="10" xfId="0" applyNumberFormat="1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Border="1" applyAlignment="1">
      <alignment wrapText="1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Fill="1" applyBorder="1" applyAlignment="1">
      <alignment vertical="center"/>
    </xf>
    <xf numFmtId="189" fontId="9" fillId="0" borderId="10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wrapText="1"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left" vertical="center" wrapText="1"/>
    </xf>
    <xf numFmtId="3" fontId="3" fillId="33" borderId="1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3" fontId="3" fillId="10" borderId="10" xfId="0" applyNumberFormat="1" applyFont="1" applyFill="1" applyBorder="1" applyAlignment="1">
      <alignment horizontal="center" vertical="center" wrapText="1"/>
    </xf>
    <xf numFmtId="3" fontId="3" fillId="10" borderId="10" xfId="0" applyNumberFormat="1" applyFont="1" applyFill="1" applyBorder="1" applyAlignment="1">
      <alignment horizontal="left" vertical="center" wrapText="1"/>
    </xf>
    <xf numFmtId="3" fontId="3" fillId="10" borderId="10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8" fillId="34" borderId="10" xfId="0" applyNumberFormat="1" applyFont="1" applyFill="1" applyBorder="1" applyAlignment="1">
      <alignment vertical="center" wrapText="1"/>
    </xf>
    <xf numFmtId="3" fontId="3" fillId="10" borderId="10" xfId="0" applyNumberFormat="1" applyFont="1" applyFill="1" applyBorder="1" applyAlignment="1">
      <alignment horizontal="center" vertical="center"/>
    </xf>
    <xf numFmtId="3" fontId="9" fillId="10" borderId="1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3" fontId="9" fillId="18" borderId="10" xfId="0" applyNumberFormat="1" applyFont="1" applyFill="1" applyBorder="1" applyAlignment="1">
      <alignment horizontal="center" vertical="center"/>
    </xf>
    <xf numFmtId="3" fontId="9" fillId="18" borderId="10" xfId="0" applyNumberFormat="1" applyFont="1" applyFill="1" applyBorder="1" applyAlignment="1">
      <alignment vertical="center" wrapText="1"/>
    </xf>
    <xf numFmtId="3" fontId="3" fillId="18" borderId="10" xfId="0" applyNumberFormat="1" applyFont="1" applyFill="1" applyBorder="1" applyAlignment="1">
      <alignment vertical="center"/>
    </xf>
    <xf numFmtId="3" fontId="2" fillId="34" borderId="10" xfId="0" applyNumberFormat="1" applyFont="1" applyFill="1" applyBorder="1" applyAlignment="1">
      <alignment horizontal="center" vertical="center"/>
    </xf>
    <xf numFmtId="0" fontId="2" fillId="34" borderId="0" xfId="0" applyFont="1" applyFill="1" applyAlignment="1">
      <alignment/>
    </xf>
    <xf numFmtId="3" fontId="8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/>
    </xf>
    <xf numFmtId="3" fontId="9" fillId="10" borderId="10" xfId="0" applyNumberFormat="1" applyFont="1" applyFill="1" applyBorder="1" applyAlignment="1">
      <alignment horizontal="center" vertical="center"/>
    </xf>
    <xf numFmtId="3" fontId="9" fillId="32" borderId="10" xfId="0" applyNumberFormat="1" applyFont="1" applyFill="1" applyBorder="1" applyAlignment="1">
      <alignment horizontal="center" vertical="center"/>
    </xf>
    <xf numFmtId="3" fontId="9" fillId="32" borderId="10" xfId="0" applyNumberFormat="1" applyFont="1" applyFill="1" applyBorder="1" applyAlignment="1">
      <alignment vertical="center" wrapText="1"/>
    </xf>
    <xf numFmtId="3" fontId="3" fillId="32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3" fontId="3" fillId="33" borderId="10" xfId="0" applyNumberFormat="1" applyFont="1" applyFill="1" applyBorder="1" applyAlignment="1">
      <alignment horizontal="center" vertical="center"/>
    </xf>
    <xf numFmtId="3" fontId="9" fillId="33" borderId="10" xfId="0" applyNumberFormat="1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vertical="center" wrapText="1"/>
    </xf>
    <xf numFmtId="189" fontId="8" fillId="0" borderId="10" xfId="0" applyNumberFormat="1" applyFont="1" applyFill="1" applyBorder="1" applyAlignment="1">
      <alignment horizontal="left" vertical="center" wrapText="1"/>
    </xf>
    <xf numFmtId="3" fontId="8" fillId="0" borderId="10" xfId="0" applyNumberFormat="1" applyFont="1" applyFill="1" applyBorder="1" applyAlignment="1">
      <alignment vertical="center"/>
    </xf>
    <xf numFmtId="0" fontId="2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 vertical="center" wrapText="1"/>
    </xf>
    <xf numFmtId="3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left" vertical="center" wrapText="1"/>
    </xf>
    <xf numFmtId="3" fontId="9" fillId="34" borderId="10" xfId="0" applyNumberFormat="1" applyFont="1" applyFill="1" applyBorder="1" applyAlignment="1">
      <alignment vertical="center" wrapText="1"/>
    </xf>
    <xf numFmtId="0" fontId="9" fillId="34" borderId="10" xfId="0" applyFont="1" applyFill="1" applyBorder="1" applyAlignment="1">
      <alignment vertical="center" wrapText="1"/>
    </xf>
    <xf numFmtId="3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 horizontal="right"/>
    </xf>
    <xf numFmtId="3" fontId="8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3" fontId="3" fillId="35" borderId="11" xfId="0" applyNumberFormat="1" applyFont="1" applyFill="1" applyBorder="1" applyAlignment="1">
      <alignment vertical="center" wrapText="1"/>
    </xf>
    <xf numFmtId="3" fontId="3" fillId="35" borderId="11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3" fontId="8" fillId="34" borderId="10" xfId="0" applyNumberFormat="1" applyFont="1" applyFill="1" applyBorder="1" applyAlignment="1">
      <alignment vertical="center" wrapText="1"/>
    </xf>
    <xf numFmtId="3" fontId="3" fillId="35" borderId="11" xfId="0" applyNumberFormat="1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left" vertical="center" wrapText="1"/>
    </xf>
    <xf numFmtId="3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3" fontId="3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Neutru" xfId="47"/>
    <cellStyle name="Notă" xfId="48"/>
    <cellStyle name="Percent" xfId="49"/>
    <cellStyle name="Currency" xfId="50"/>
    <cellStyle name="Currency [0]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C59" sqref="C59"/>
    </sheetView>
  </sheetViews>
  <sheetFormatPr defaultColWidth="9.140625" defaultRowHeight="15"/>
  <cols>
    <col min="1" max="1" width="7.8515625" style="55" bestFit="1" customWidth="1"/>
    <col min="2" max="2" width="72.57421875" style="14" customWidth="1"/>
    <col min="3" max="3" width="12.00390625" style="14" customWidth="1"/>
    <col min="4" max="4" width="10.7109375" style="14" customWidth="1"/>
    <col min="5" max="5" width="12.00390625" style="14" customWidth="1"/>
    <col min="6" max="6" width="10.8515625" style="62" bestFit="1" customWidth="1"/>
    <col min="7" max="7" width="13.140625" style="62" customWidth="1"/>
    <col min="8" max="16384" width="9.140625" style="14" customWidth="1"/>
  </cols>
  <sheetData>
    <row r="1" spans="1:5" ht="15">
      <c r="A1" s="87" t="s">
        <v>143</v>
      </c>
      <c r="B1" s="88"/>
      <c r="C1" s="88"/>
      <c r="D1" s="88"/>
      <c r="E1" s="88"/>
    </row>
    <row r="2" spans="1:2" ht="50.25" customHeight="1">
      <c r="A2" s="85" t="s">
        <v>105</v>
      </c>
      <c r="B2" s="86"/>
    </row>
    <row r="3" spans="1:5" ht="50.25" customHeight="1">
      <c r="A3" s="89" t="s">
        <v>86</v>
      </c>
      <c r="B3" s="89"/>
      <c r="C3" s="89"/>
      <c r="D3" s="89"/>
      <c r="E3" s="89"/>
    </row>
    <row r="4" spans="1:5" ht="15">
      <c r="A4" s="3"/>
      <c r="B4" s="4"/>
      <c r="C4" s="74"/>
      <c r="D4" s="74"/>
      <c r="E4" s="74"/>
    </row>
    <row r="5" spans="1:7" s="80" customFormat="1" ht="45">
      <c r="A5" s="1" t="s">
        <v>0</v>
      </c>
      <c r="B5" s="2" t="s">
        <v>1</v>
      </c>
      <c r="C5" s="1" t="s">
        <v>114</v>
      </c>
      <c r="D5" s="1" t="s">
        <v>116</v>
      </c>
      <c r="E5" s="1" t="s">
        <v>115</v>
      </c>
      <c r="F5" s="57"/>
      <c r="G5" s="64"/>
    </row>
    <row r="6" spans="1:9" s="15" customFormat="1" ht="15">
      <c r="A6" s="78"/>
      <c r="B6" s="82" t="s">
        <v>108</v>
      </c>
      <c r="C6" s="79">
        <f>C7+C34</f>
        <v>88852000</v>
      </c>
      <c r="D6" s="79">
        <f>D7+D34</f>
        <v>7019000</v>
      </c>
      <c r="E6" s="79">
        <f>E7+E34</f>
        <v>95871000</v>
      </c>
      <c r="F6" s="57"/>
      <c r="G6" s="57"/>
      <c r="I6" s="84"/>
    </row>
    <row r="7" spans="1:9" s="19" customFormat="1" ht="30">
      <c r="A7" s="16" t="s">
        <v>7</v>
      </c>
      <c r="B7" s="17" t="s">
        <v>23</v>
      </c>
      <c r="C7" s="18">
        <f>C8+C15+C21+C25</f>
        <v>36347000</v>
      </c>
      <c r="D7" s="18">
        <f>D8+D15+D21+D25</f>
        <v>7019000</v>
      </c>
      <c r="E7" s="18">
        <f>E8+E15+E21+E25</f>
        <v>43366000</v>
      </c>
      <c r="F7" s="57"/>
      <c r="G7" s="57"/>
      <c r="H7" s="15"/>
      <c r="I7" s="84"/>
    </row>
    <row r="8" spans="1:9" s="19" customFormat="1" ht="30">
      <c r="A8" s="20" t="s">
        <v>8</v>
      </c>
      <c r="B8" s="21" t="s">
        <v>24</v>
      </c>
      <c r="C8" s="22">
        <f>C9+C12+C13+C14</f>
        <v>1264000</v>
      </c>
      <c r="D8" s="22">
        <f>D9+D12+D13+D14</f>
        <v>0</v>
      </c>
      <c r="E8" s="22">
        <f>E9+E12+E13+E14</f>
        <v>1264000</v>
      </c>
      <c r="F8" s="57"/>
      <c r="G8" s="57"/>
      <c r="H8" s="15"/>
      <c r="I8" s="84"/>
    </row>
    <row r="9" spans="1:9" s="24" customFormat="1" ht="15">
      <c r="A9" s="5" t="s">
        <v>25</v>
      </c>
      <c r="B9" s="66" t="s">
        <v>30</v>
      </c>
      <c r="C9" s="23">
        <f>C10+C11</f>
        <v>425000</v>
      </c>
      <c r="D9" s="23">
        <f>D10+D11</f>
        <v>0</v>
      </c>
      <c r="E9" s="23">
        <f>E10+E11</f>
        <v>425000</v>
      </c>
      <c r="F9" s="58"/>
      <c r="G9" s="58"/>
      <c r="H9" s="15"/>
      <c r="I9" s="84"/>
    </row>
    <row r="10" spans="1:9" ht="15">
      <c r="A10" s="25" t="s">
        <v>16</v>
      </c>
      <c r="B10" s="7" t="s">
        <v>2</v>
      </c>
      <c r="C10" s="7">
        <v>375000</v>
      </c>
      <c r="D10" s="7"/>
      <c r="E10" s="7">
        <f>C10+D10</f>
        <v>375000</v>
      </c>
      <c r="H10" s="15"/>
      <c r="I10" s="84"/>
    </row>
    <row r="11" spans="1:9" ht="28.5">
      <c r="A11" s="25" t="s">
        <v>17</v>
      </c>
      <c r="B11" s="76" t="s">
        <v>97</v>
      </c>
      <c r="C11" s="7">
        <v>50000</v>
      </c>
      <c r="D11" s="7"/>
      <c r="E11" s="7">
        <f>C11+D11</f>
        <v>50000</v>
      </c>
      <c r="H11" s="15"/>
      <c r="I11" s="84"/>
    </row>
    <row r="12" spans="1:9" ht="15">
      <c r="A12" s="48">
        <v>2</v>
      </c>
      <c r="B12" s="67" t="s">
        <v>39</v>
      </c>
      <c r="C12" s="12">
        <v>50000</v>
      </c>
      <c r="D12" s="12"/>
      <c r="E12" s="12">
        <f>C12+D12</f>
        <v>50000</v>
      </c>
      <c r="H12" s="15"/>
      <c r="I12" s="84"/>
    </row>
    <row r="13" spans="1:9" ht="30">
      <c r="A13" s="68">
        <v>3</v>
      </c>
      <c r="B13" s="69" t="s">
        <v>87</v>
      </c>
      <c r="C13" s="12">
        <v>639000</v>
      </c>
      <c r="D13" s="12"/>
      <c r="E13" s="12">
        <f>C13+D13</f>
        <v>639000</v>
      </c>
      <c r="H13" s="15"/>
      <c r="I13" s="84"/>
    </row>
    <row r="14" spans="1:9" ht="42.75" customHeight="1">
      <c r="A14" s="68">
        <v>4</v>
      </c>
      <c r="B14" s="70" t="s">
        <v>96</v>
      </c>
      <c r="C14" s="12">
        <v>150000</v>
      </c>
      <c r="D14" s="12"/>
      <c r="E14" s="12">
        <f>C14+D14</f>
        <v>150000</v>
      </c>
      <c r="H14" s="15"/>
      <c r="I14" s="84"/>
    </row>
    <row r="15" spans="1:9" s="32" customFormat="1" ht="30">
      <c r="A15" s="30" t="s">
        <v>9</v>
      </c>
      <c r="B15" s="31" t="s">
        <v>21</v>
      </c>
      <c r="C15" s="22">
        <f>C16+C20</f>
        <v>11952000</v>
      </c>
      <c r="D15" s="22">
        <f>D16+D20</f>
        <v>7019000</v>
      </c>
      <c r="E15" s="22">
        <f>E16+E20</f>
        <v>18971000</v>
      </c>
      <c r="F15" s="59"/>
      <c r="G15" s="59"/>
      <c r="H15" s="15"/>
      <c r="I15" s="84"/>
    </row>
    <row r="16" spans="1:9" s="32" customFormat="1" ht="15">
      <c r="A16" s="33">
        <v>1</v>
      </c>
      <c r="B16" s="34" t="s">
        <v>20</v>
      </c>
      <c r="C16" s="35">
        <f>C17+C18+C19</f>
        <v>6252000</v>
      </c>
      <c r="D16" s="35">
        <f>D17+D18+D19</f>
        <v>4500000</v>
      </c>
      <c r="E16" s="35">
        <f>E17+E18+E19</f>
        <v>10752000</v>
      </c>
      <c r="F16" s="59"/>
      <c r="G16" s="59"/>
      <c r="H16" s="15"/>
      <c r="I16" s="84"/>
    </row>
    <row r="17" spans="1:9" s="37" customFormat="1" ht="17.25" customHeight="1">
      <c r="A17" s="36" t="s">
        <v>16</v>
      </c>
      <c r="B17" s="29" t="s">
        <v>3</v>
      </c>
      <c r="C17" s="13">
        <v>4165000</v>
      </c>
      <c r="D17" s="13"/>
      <c r="E17" s="13">
        <f aca="true" t="shared" si="0" ref="E17:E24">C17+D17</f>
        <v>4165000</v>
      </c>
      <c r="F17" s="62"/>
      <c r="G17" s="62"/>
      <c r="H17" s="15"/>
      <c r="I17" s="84"/>
    </row>
    <row r="18" spans="1:9" ht="17.25" customHeight="1">
      <c r="A18" s="28" t="s">
        <v>17</v>
      </c>
      <c r="B18" s="29" t="s">
        <v>4</v>
      </c>
      <c r="C18" s="13">
        <f>1936000-436000</f>
        <v>1500000</v>
      </c>
      <c r="D18" s="13"/>
      <c r="E18" s="13">
        <f t="shared" si="0"/>
        <v>1500000</v>
      </c>
      <c r="H18" s="15"/>
      <c r="I18" s="84"/>
    </row>
    <row r="19" spans="1:9" ht="28.5">
      <c r="A19" s="28" t="s">
        <v>18</v>
      </c>
      <c r="B19" s="38" t="s">
        <v>35</v>
      </c>
      <c r="C19" s="13">
        <f>1450000-863000</f>
        <v>587000</v>
      </c>
      <c r="D19" s="13">
        <v>4500000</v>
      </c>
      <c r="E19" s="13">
        <f t="shared" si="0"/>
        <v>5087000</v>
      </c>
      <c r="H19" s="15"/>
      <c r="I19" s="84"/>
    </row>
    <row r="20" spans="1:9" s="39" customFormat="1" ht="15">
      <c r="A20" s="33" t="s">
        <v>19</v>
      </c>
      <c r="B20" s="34" t="s">
        <v>5</v>
      </c>
      <c r="C20" s="34">
        <v>5700000</v>
      </c>
      <c r="D20" s="34">
        <v>2519000</v>
      </c>
      <c r="E20" s="34">
        <f t="shared" si="0"/>
        <v>8219000</v>
      </c>
      <c r="F20" s="59"/>
      <c r="G20" s="59"/>
      <c r="H20" s="15"/>
      <c r="I20" s="84"/>
    </row>
    <row r="21" spans="1:9" s="39" customFormat="1" ht="30">
      <c r="A21" s="40" t="s">
        <v>10</v>
      </c>
      <c r="B21" s="31" t="s">
        <v>22</v>
      </c>
      <c r="C21" s="22">
        <f>C22+C23+C24</f>
        <v>20328000</v>
      </c>
      <c r="D21" s="22">
        <f>D22+D23+D24</f>
        <v>0</v>
      </c>
      <c r="E21" s="22">
        <f>E22+E23+E24</f>
        <v>20328000</v>
      </c>
      <c r="F21" s="59"/>
      <c r="G21" s="59"/>
      <c r="H21" s="15"/>
      <c r="I21" s="84"/>
    </row>
    <row r="22" spans="1:9" ht="17.25" customHeight="1">
      <c r="A22" s="28">
        <v>1</v>
      </c>
      <c r="B22" s="29" t="s">
        <v>26</v>
      </c>
      <c r="C22" s="6">
        <v>19146000</v>
      </c>
      <c r="D22" s="6"/>
      <c r="E22" s="6">
        <f t="shared" si="0"/>
        <v>19146000</v>
      </c>
      <c r="F22" s="61"/>
      <c r="H22" s="15"/>
      <c r="I22" s="84"/>
    </row>
    <row r="23" spans="1:9" ht="28.5">
      <c r="A23" s="28">
        <v>2</v>
      </c>
      <c r="B23" s="81" t="s">
        <v>107</v>
      </c>
      <c r="C23" s="6">
        <v>982000</v>
      </c>
      <c r="D23" s="6"/>
      <c r="E23" s="6">
        <f t="shared" si="0"/>
        <v>982000</v>
      </c>
      <c r="H23" s="15"/>
      <c r="I23" s="84"/>
    </row>
    <row r="24" spans="1:9" ht="15.75" customHeight="1">
      <c r="A24" s="28">
        <v>3</v>
      </c>
      <c r="B24" s="29" t="s">
        <v>100</v>
      </c>
      <c r="C24" s="6">
        <v>200000</v>
      </c>
      <c r="D24" s="6"/>
      <c r="E24" s="6">
        <f t="shared" si="0"/>
        <v>200000</v>
      </c>
      <c r="H24" s="15"/>
      <c r="I24" s="84"/>
    </row>
    <row r="25" spans="1:9" s="39" customFormat="1" ht="15">
      <c r="A25" s="40" t="s">
        <v>11</v>
      </c>
      <c r="B25" s="31" t="s">
        <v>36</v>
      </c>
      <c r="C25" s="22">
        <f>C26+C30</f>
        <v>2803000</v>
      </c>
      <c r="D25" s="22">
        <f>D26+D30</f>
        <v>0</v>
      </c>
      <c r="E25" s="22">
        <f>E26+E30</f>
        <v>2803000</v>
      </c>
      <c r="F25" s="59"/>
      <c r="G25" s="59"/>
      <c r="H25" s="15"/>
      <c r="I25" s="84"/>
    </row>
    <row r="26" spans="1:9" s="32" customFormat="1" ht="30">
      <c r="A26" s="41" t="s">
        <v>25</v>
      </c>
      <c r="B26" s="42" t="s">
        <v>98</v>
      </c>
      <c r="C26" s="43">
        <f>C27+C29</f>
        <v>484000</v>
      </c>
      <c r="D26" s="43">
        <f>D27+D29</f>
        <v>0</v>
      </c>
      <c r="E26" s="43">
        <f>E27+E29</f>
        <v>484000</v>
      </c>
      <c r="F26" s="59"/>
      <c r="G26" s="59"/>
      <c r="H26" s="15"/>
      <c r="I26" s="84"/>
    </row>
    <row r="27" spans="1:9" ht="15">
      <c r="A27" s="28" t="s">
        <v>16</v>
      </c>
      <c r="B27" s="38" t="s">
        <v>141</v>
      </c>
      <c r="C27" s="75">
        <v>444000</v>
      </c>
      <c r="D27" s="75"/>
      <c r="E27" s="75">
        <f>C27+D27</f>
        <v>444000</v>
      </c>
      <c r="H27" s="15"/>
      <c r="I27" s="84"/>
    </row>
    <row r="28" spans="1:9" ht="42.75">
      <c r="A28" s="28"/>
      <c r="B28" s="38" t="s">
        <v>142</v>
      </c>
      <c r="C28" s="75">
        <v>30000</v>
      </c>
      <c r="D28" s="75"/>
      <c r="E28" s="75">
        <f>C28+D28</f>
        <v>30000</v>
      </c>
      <c r="H28" s="15"/>
      <c r="I28" s="84"/>
    </row>
    <row r="29" spans="1:9" ht="15">
      <c r="A29" s="28" t="s">
        <v>17</v>
      </c>
      <c r="B29" s="38" t="s">
        <v>99</v>
      </c>
      <c r="C29" s="7">
        <v>40000</v>
      </c>
      <c r="D29" s="7"/>
      <c r="E29" s="7">
        <f>C29+D29</f>
        <v>40000</v>
      </c>
      <c r="H29" s="15"/>
      <c r="I29" s="84"/>
    </row>
    <row r="30" spans="1:9" s="32" customFormat="1" ht="15">
      <c r="A30" s="2" t="s">
        <v>13</v>
      </c>
      <c r="B30" s="42" t="s">
        <v>6</v>
      </c>
      <c r="C30" s="43">
        <f>C31+C32+C33</f>
        <v>2319000</v>
      </c>
      <c r="D30" s="43">
        <f>D31+D32+D33</f>
        <v>0</v>
      </c>
      <c r="E30" s="43">
        <f>E31+E32+E33</f>
        <v>2319000</v>
      </c>
      <c r="F30" s="59"/>
      <c r="G30" s="59"/>
      <c r="H30" s="15"/>
      <c r="I30" s="84"/>
    </row>
    <row r="31" spans="1:9" ht="28.5">
      <c r="A31" s="44" t="s">
        <v>68</v>
      </c>
      <c r="B31" s="38" t="s">
        <v>43</v>
      </c>
      <c r="C31" s="26">
        <v>910000</v>
      </c>
      <c r="D31" s="26"/>
      <c r="E31" s="26">
        <f>C31+D31</f>
        <v>910000</v>
      </c>
      <c r="F31" s="65"/>
      <c r="H31" s="15"/>
      <c r="I31" s="84"/>
    </row>
    <row r="32" spans="1:9" ht="28.5">
      <c r="A32" s="44" t="s">
        <v>15</v>
      </c>
      <c r="B32" s="38" t="s">
        <v>44</v>
      </c>
      <c r="C32" s="26">
        <v>1009000</v>
      </c>
      <c r="D32" s="26"/>
      <c r="E32" s="26">
        <f>C32+D32</f>
        <v>1009000</v>
      </c>
      <c r="F32" s="65"/>
      <c r="H32" s="15"/>
      <c r="I32" s="84"/>
    </row>
    <row r="33" spans="1:9" ht="28.5">
      <c r="A33" s="44" t="s">
        <v>28</v>
      </c>
      <c r="B33" s="38" t="s">
        <v>88</v>
      </c>
      <c r="C33" s="26">
        <v>400000</v>
      </c>
      <c r="D33" s="26"/>
      <c r="E33" s="26">
        <f>C33+D33</f>
        <v>400000</v>
      </c>
      <c r="F33" s="65"/>
      <c r="H33" s="15"/>
      <c r="I33" s="84"/>
    </row>
    <row r="34" spans="1:9" s="32" customFormat="1" ht="30">
      <c r="A34" s="46" t="s">
        <v>14</v>
      </c>
      <c r="B34" s="47" t="s">
        <v>38</v>
      </c>
      <c r="C34" s="18">
        <f>C35</f>
        <v>52505000</v>
      </c>
      <c r="D34" s="18">
        <f>D35</f>
        <v>0</v>
      </c>
      <c r="E34" s="18">
        <f>E35</f>
        <v>52505000</v>
      </c>
      <c r="F34" s="59"/>
      <c r="G34" s="59"/>
      <c r="H34" s="15"/>
      <c r="I34" s="84"/>
    </row>
    <row r="35" spans="1:9" s="32" customFormat="1" ht="30">
      <c r="A35" s="30" t="s">
        <v>12</v>
      </c>
      <c r="B35" s="31" t="s">
        <v>67</v>
      </c>
      <c r="C35" s="22">
        <f>C36+C48+C67+C74+C80+C85</f>
        <v>52505000</v>
      </c>
      <c r="D35" s="22">
        <f>D36+D48+D67+D74+D80+D85</f>
        <v>0</v>
      </c>
      <c r="E35" s="22">
        <f>E36+E48+E67+E74+E80+E85</f>
        <v>52505000</v>
      </c>
      <c r="F35" s="63"/>
      <c r="G35" s="59"/>
      <c r="H35" s="15"/>
      <c r="I35" s="84"/>
    </row>
    <row r="36" spans="1:9" s="32" customFormat="1" ht="69.75" customHeight="1">
      <c r="A36" s="48">
        <v>1</v>
      </c>
      <c r="B36" s="9" t="s">
        <v>125</v>
      </c>
      <c r="C36" s="10">
        <f>SUM(C37:C39)+SUM(C41:C46)</f>
        <v>6091000</v>
      </c>
      <c r="D36" s="10">
        <f>SUM(D37:D39)+SUM(D41:D46)</f>
        <v>0</v>
      </c>
      <c r="E36" s="10">
        <f>SUM(E37:E39)+SUM(E41:E46)</f>
        <v>6091000</v>
      </c>
      <c r="F36" s="63"/>
      <c r="G36" s="59"/>
      <c r="H36" s="15"/>
      <c r="I36" s="84"/>
    </row>
    <row r="37" spans="1:9" s="45" customFormat="1" ht="42.75">
      <c r="A37" s="27" t="s">
        <v>16</v>
      </c>
      <c r="B37" s="50" t="s">
        <v>117</v>
      </c>
      <c r="C37" s="8">
        <v>4080000</v>
      </c>
      <c r="D37" s="8"/>
      <c r="E37" s="8">
        <f aca="true" t="shared" si="1" ref="E37:E46">C37+D37</f>
        <v>4080000</v>
      </c>
      <c r="F37" s="62"/>
      <c r="G37" s="62"/>
      <c r="H37" s="15"/>
      <c r="I37" s="84"/>
    </row>
    <row r="38" spans="1:9" s="45" customFormat="1" ht="42.75">
      <c r="A38" s="27" t="s">
        <v>17</v>
      </c>
      <c r="B38" s="50" t="s">
        <v>52</v>
      </c>
      <c r="C38" s="8">
        <v>130000</v>
      </c>
      <c r="D38" s="8"/>
      <c r="E38" s="8">
        <f t="shared" si="1"/>
        <v>130000</v>
      </c>
      <c r="F38" s="62"/>
      <c r="G38" s="62"/>
      <c r="H38" s="15"/>
      <c r="I38" s="84"/>
    </row>
    <row r="39" spans="1:9" s="45" customFormat="1" ht="28.5">
      <c r="A39" s="27" t="s">
        <v>18</v>
      </c>
      <c r="B39" s="50" t="s">
        <v>127</v>
      </c>
      <c r="C39" s="8">
        <v>1055</v>
      </c>
      <c r="D39" s="8"/>
      <c r="E39" s="8">
        <f t="shared" si="1"/>
        <v>1055</v>
      </c>
      <c r="F39" s="62"/>
      <c r="G39" s="62"/>
      <c r="H39" s="15"/>
      <c r="I39" s="84"/>
    </row>
    <row r="40" spans="1:9" s="45" customFormat="1" ht="15">
      <c r="A40" s="27"/>
      <c r="B40" s="83" t="s">
        <v>126</v>
      </c>
      <c r="C40" s="8">
        <v>0</v>
      </c>
      <c r="D40" s="8"/>
      <c r="E40" s="8">
        <f t="shared" si="1"/>
        <v>0</v>
      </c>
      <c r="F40" s="62"/>
      <c r="G40" s="62"/>
      <c r="H40" s="15"/>
      <c r="I40" s="84"/>
    </row>
    <row r="41" spans="1:9" s="45" customFormat="1" ht="42.75">
      <c r="A41" s="27" t="s">
        <v>45</v>
      </c>
      <c r="B41" s="50" t="s">
        <v>53</v>
      </c>
      <c r="C41" s="8">
        <v>4000</v>
      </c>
      <c r="D41" s="8"/>
      <c r="E41" s="8">
        <f t="shared" si="1"/>
        <v>4000</v>
      </c>
      <c r="F41" s="62"/>
      <c r="G41" s="62"/>
      <c r="H41" s="15"/>
      <c r="I41" s="84"/>
    </row>
    <row r="42" spans="1:9" s="45" customFormat="1" ht="28.5">
      <c r="A42" s="27" t="s">
        <v>29</v>
      </c>
      <c r="B42" s="50" t="s">
        <v>54</v>
      </c>
      <c r="C42" s="8">
        <v>5000</v>
      </c>
      <c r="D42" s="8"/>
      <c r="E42" s="8">
        <f t="shared" si="1"/>
        <v>5000</v>
      </c>
      <c r="F42" s="62"/>
      <c r="G42" s="62"/>
      <c r="H42" s="15"/>
      <c r="I42" s="84"/>
    </row>
    <row r="43" spans="1:9" s="45" customFormat="1" ht="28.5">
      <c r="A43" s="27" t="s">
        <v>46</v>
      </c>
      <c r="B43" s="50" t="s">
        <v>55</v>
      </c>
      <c r="C43" s="8">
        <v>5000</v>
      </c>
      <c r="D43" s="8"/>
      <c r="E43" s="8">
        <f t="shared" si="1"/>
        <v>5000</v>
      </c>
      <c r="F43" s="62"/>
      <c r="G43" s="62"/>
      <c r="H43" s="15"/>
      <c r="I43" s="84"/>
    </row>
    <row r="44" spans="1:9" s="45" customFormat="1" ht="28.5">
      <c r="A44" s="27" t="s">
        <v>47</v>
      </c>
      <c r="B44" s="50" t="s">
        <v>56</v>
      </c>
      <c r="C44" s="8">
        <v>8000</v>
      </c>
      <c r="D44" s="8"/>
      <c r="E44" s="8">
        <f t="shared" si="1"/>
        <v>8000</v>
      </c>
      <c r="F44" s="62"/>
      <c r="G44" s="62"/>
      <c r="H44" s="15"/>
      <c r="I44" s="84"/>
    </row>
    <row r="45" spans="1:9" s="45" customFormat="1" ht="28.5">
      <c r="A45" s="27" t="s">
        <v>48</v>
      </c>
      <c r="B45" s="50" t="s">
        <v>57</v>
      </c>
      <c r="C45" s="8">
        <v>8000</v>
      </c>
      <c r="D45" s="8"/>
      <c r="E45" s="8">
        <f t="shared" si="1"/>
        <v>8000</v>
      </c>
      <c r="F45" s="62"/>
      <c r="G45" s="62"/>
      <c r="H45" s="15"/>
      <c r="I45" s="84"/>
    </row>
    <row r="46" spans="1:9" s="45" customFormat="1" ht="15">
      <c r="A46" s="27" t="s">
        <v>137</v>
      </c>
      <c r="B46" s="50" t="s">
        <v>139</v>
      </c>
      <c r="C46" s="8">
        <v>1849945</v>
      </c>
      <c r="D46" s="8"/>
      <c r="E46" s="8">
        <f t="shared" si="1"/>
        <v>1849945</v>
      </c>
      <c r="F46" s="62"/>
      <c r="G46" s="62"/>
      <c r="H46" s="15"/>
      <c r="I46" s="84"/>
    </row>
    <row r="47" spans="1:9" s="45" customFormat="1" ht="15">
      <c r="A47" s="27"/>
      <c r="B47" s="83" t="s">
        <v>126</v>
      </c>
      <c r="C47" s="8">
        <v>1760000</v>
      </c>
      <c r="D47" s="8"/>
      <c r="E47" s="8">
        <f>D47+C47</f>
        <v>1760000</v>
      </c>
      <c r="F47" s="62"/>
      <c r="G47" s="62"/>
      <c r="H47" s="15"/>
      <c r="I47" s="84"/>
    </row>
    <row r="48" spans="1:9" s="45" customFormat="1" ht="15">
      <c r="A48" s="56" t="s">
        <v>19</v>
      </c>
      <c r="B48" s="9" t="s">
        <v>59</v>
      </c>
      <c r="C48" s="10">
        <f>C49</f>
        <v>1386000</v>
      </c>
      <c r="D48" s="10">
        <f>D49</f>
        <v>0</v>
      </c>
      <c r="E48" s="10">
        <f>E49</f>
        <v>1386000</v>
      </c>
      <c r="F48" s="62"/>
      <c r="G48" s="62"/>
      <c r="H48" s="15"/>
      <c r="I48" s="84"/>
    </row>
    <row r="49" spans="1:9" s="45" customFormat="1" ht="75">
      <c r="A49" s="27"/>
      <c r="B49" s="9" t="s">
        <v>95</v>
      </c>
      <c r="C49" s="10">
        <f>SUM(C50:C66)</f>
        <v>1386000</v>
      </c>
      <c r="D49" s="10">
        <f>SUM(D50:D66)</f>
        <v>0</v>
      </c>
      <c r="E49" s="10">
        <f>SUM(E50:E66)</f>
        <v>1386000</v>
      </c>
      <c r="F49" s="62"/>
      <c r="G49" s="62"/>
      <c r="H49" s="15"/>
      <c r="I49" s="84"/>
    </row>
    <row r="50" spans="1:9" s="45" customFormat="1" ht="28.5">
      <c r="A50" s="27" t="s">
        <v>68</v>
      </c>
      <c r="B50" s="52" t="s">
        <v>136</v>
      </c>
      <c r="C50" s="8">
        <v>34000</v>
      </c>
      <c r="D50" s="8"/>
      <c r="E50" s="8">
        <f aca="true" t="shared" si="2" ref="E50:E66">C50+D50</f>
        <v>34000</v>
      </c>
      <c r="F50" s="62"/>
      <c r="G50" s="62"/>
      <c r="H50" s="15"/>
      <c r="I50" s="84"/>
    </row>
    <row r="51" spans="1:9" s="45" customFormat="1" ht="28.5">
      <c r="A51" s="27" t="s">
        <v>15</v>
      </c>
      <c r="B51" s="52" t="s">
        <v>113</v>
      </c>
      <c r="C51" s="8">
        <v>34000</v>
      </c>
      <c r="D51" s="8"/>
      <c r="E51" s="8">
        <f t="shared" si="2"/>
        <v>34000</v>
      </c>
      <c r="F51" s="62"/>
      <c r="G51" s="62"/>
      <c r="H51" s="15"/>
      <c r="I51" s="84"/>
    </row>
    <row r="52" spans="1:9" s="45" customFormat="1" ht="42.75">
      <c r="A52" s="27" t="s">
        <v>28</v>
      </c>
      <c r="B52" s="52" t="s">
        <v>64</v>
      </c>
      <c r="C52" s="8">
        <v>35000</v>
      </c>
      <c r="D52" s="8"/>
      <c r="E52" s="8">
        <f t="shared" si="2"/>
        <v>35000</v>
      </c>
      <c r="F52" s="62"/>
      <c r="G52" s="62"/>
      <c r="H52" s="15"/>
      <c r="I52" s="84"/>
    </row>
    <row r="53" spans="1:9" s="45" customFormat="1" ht="33.75" customHeight="1">
      <c r="A53" s="27" t="s">
        <v>34</v>
      </c>
      <c r="B53" s="77" t="s">
        <v>90</v>
      </c>
      <c r="C53" s="8">
        <v>35000</v>
      </c>
      <c r="D53" s="8"/>
      <c r="E53" s="8">
        <f t="shared" si="2"/>
        <v>35000</v>
      </c>
      <c r="F53" s="62"/>
      <c r="G53" s="62"/>
      <c r="H53" s="15"/>
      <c r="I53" s="84"/>
    </row>
    <row r="54" spans="1:9" s="45" customFormat="1" ht="28.5">
      <c r="A54" s="27" t="s">
        <v>71</v>
      </c>
      <c r="B54" s="52" t="s">
        <v>62</v>
      </c>
      <c r="C54" s="8">
        <v>32000</v>
      </c>
      <c r="D54" s="8"/>
      <c r="E54" s="8">
        <f t="shared" si="2"/>
        <v>32000</v>
      </c>
      <c r="F54" s="62"/>
      <c r="G54" s="62"/>
      <c r="H54" s="15"/>
      <c r="I54" s="84"/>
    </row>
    <row r="55" spans="1:9" s="45" customFormat="1" ht="28.5">
      <c r="A55" s="27" t="s">
        <v>73</v>
      </c>
      <c r="B55" s="52" t="s">
        <v>63</v>
      </c>
      <c r="C55" s="8">
        <v>34000</v>
      </c>
      <c r="D55" s="8"/>
      <c r="E55" s="8">
        <f t="shared" si="2"/>
        <v>34000</v>
      </c>
      <c r="F55" s="62"/>
      <c r="G55" s="62"/>
      <c r="H55" s="15"/>
      <c r="I55" s="84"/>
    </row>
    <row r="56" spans="1:9" s="45" customFormat="1" ht="28.5">
      <c r="A56" s="27" t="s">
        <v>75</v>
      </c>
      <c r="B56" s="52" t="s">
        <v>91</v>
      </c>
      <c r="C56" s="8">
        <v>35000</v>
      </c>
      <c r="D56" s="8"/>
      <c r="E56" s="8">
        <f t="shared" si="2"/>
        <v>35000</v>
      </c>
      <c r="F56" s="62"/>
      <c r="G56" s="62"/>
      <c r="H56" s="15"/>
      <c r="I56" s="84"/>
    </row>
    <row r="57" spans="1:9" s="45" customFormat="1" ht="28.5">
      <c r="A57" s="27" t="s">
        <v>76</v>
      </c>
      <c r="B57" s="52" t="s">
        <v>65</v>
      </c>
      <c r="C57" s="8">
        <v>74000</v>
      </c>
      <c r="D57" s="8"/>
      <c r="E57" s="8">
        <f t="shared" si="2"/>
        <v>74000</v>
      </c>
      <c r="F57" s="62"/>
      <c r="G57" s="62"/>
      <c r="H57" s="15"/>
      <c r="I57" s="84"/>
    </row>
    <row r="58" spans="1:9" s="45" customFormat="1" ht="28.5">
      <c r="A58" s="27" t="s">
        <v>77</v>
      </c>
      <c r="B58" s="52" t="s">
        <v>66</v>
      </c>
      <c r="C58" s="51">
        <v>34000</v>
      </c>
      <c r="D58" s="51"/>
      <c r="E58" s="51">
        <f t="shared" si="2"/>
        <v>34000</v>
      </c>
      <c r="F58" s="62"/>
      <c r="G58" s="62"/>
      <c r="H58" s="15"/>
      <c r="I58" s="84"/>
    </row>
    <row r="59" spans="1:9" s="45" customFormat="1" ht="28.5">
      <c r="A59" s="27" t="s">
        <v>78</v>
      </c>
      <c r="B59" s="52" t="s">
        <v>144</v>
      </c>
      <c r="C59" s="51">
        <v>172000</v>
      </c>
      <c r="D59" s="51"/>
      <c r="E59" s="51">
        <f t="shared" si="2"/>
        <v>172000</v>
      </c>
      <c r="F59" s="62"/>
      <c r="G59" s="62"/>
      <c r="H59" s="15"/>
      <c r="I59" s="84"/>
    </row>
    <row r="60" spans="1:9" ht="28.5">
      <c r="A60" s="27" t="s">
        <v>79</v>
      </c>
      <c r="B60" s="52" t="s">
        <v>92</v>
      </c>
      <c r="C60" s="51">
        <v>65000</v>
      </c>
      <c r="D60" s="51"/>
      <c r="E60" s="51">
        <f t="shared" si="2"/>
        <v>65000</v>
      </c>
      <c r="H60" s="15"/>
      <c r="I60" s="84"/>
    </row>
    <row r="61" spans="1:9" ht="28.5">
      <c r="A61" s="27" t="s">
        <v>80</v>
      </c>
      <c r="B61" s="52" t="s">
        <v>93</v>
      </c>
      <c r="C61" s="51">
        <v>65000</v>
      </c>
      <c r="D61" s="51"/>
      <c r="E61" s="51">
        <f t="shared" si="2"/>
        <v>65000</v>
      </c>
      <c r="H61" s="15"/>
      <c r="I61" s="84"/>
    </row>
    <row r="62" spans="1:9" ht="28.5">
      <c r="A62" s="27" t="s">
        <v>81</v>
      </c>
      <c r="B62" s="52" t="s">
        <v>94</v>
      </c>
      <c r="C62" s="51">
        <v>136000</v>
      </c>
      <c r="D62" s="51"/>
      <c r="E62" s="51">
        <f t="shared" si="2"/>
        <v>136000</v>
      </c>
      <c r="H62" s="15"/>
      <c r="I62" s="84"/>
    </row>
    <row r="63" spans="1:9" ht="30.75" customHeight="1">
      <c r="A63" s="27" t="s">
        <v>101</v>
      </c>
      <c r="B63" s="52" t="s">
        <v>102</v>
      </c>
      <c r="C63" s="51">
        <v>291000</v>
      </c>
      <c r="D63" s="51"/>
      <c r="E63" s="51">
        <f t="shared" si="2"/>
        <v>291000</v>
      </c>
      <c r="H63" s="15"/>
      <c r="I63" s="84"/>
    </row>
    <row r="64" spans="1:9" ht="28.5">
      <c r="A64" s="27" t="s">
        <v>103</v>
      </c>
      <c r="B64" s="52" t="s">
        <v>104</v>
      </c>
      <c r="C64" s="51">
        <v>194000</v>
      </c>
      <c r="D64" s="51"/>
      <c r="E64" s="51">
        <f t="shared" si="2"/>
        <v>194000</v>
      </c>
      <c r="H64" s="15"/>
      <c r="I64" s="84"/>
    </row>
    <row r="65" spans="1:9" ht="28.5">
      <c r="A65" s="27" t="s">
        <v>106</v>
      </c>
      <c r="B65" s="52" t="s">
        <v>111</v>
      </c>
      <c r="C65" s="51">
        <v>34000</v>
      </c>
      <c r="D65" s="51"/>
      <c r="E65" s="51">
        <f t="shared" si="2"/>
        <v>34000</v>
      </c>
      <c r="H65" s="15"/>
      <c r="I65" s="84"/>
    </row>
    <row r="66" spans="1:9" ht="15">
      <c r="A66" s="27" t="s">
        <v>138</v>
      </c>
      <c r="B66" s="52" t="s">
        <v>140</v>
      </c>
      <c r="C66" s="51">
        <v>82000</v>
      </c>
      <c r="D66" s="51"/>
      <c r="E66" s="51">
        <f t="shared" si="2"/>
        <v>82000</v>
      </c>
      <c r="H66" s="15"/>
      <c r="I66" s="84"/>
    </row>
    <row r="67" spans="1:9" s="39" customFormat="1" ht="15" customHeight="1">
      <c r="A67" s="48">
        <v>3</v>
      </c>
      <c r="B67" s="71" t="s">
        <v>109</v>
      </c>
      <c r="C67" s="72">
        <f>SUM(C68:C73)</f>
        <v>22615000</v>
      </c>
      <c r="D67" s="72">
        <f>SUM(D68:D73)</f>
        <v>0</v>
      </c>
      <c r="E67" s="72">
        <f>SUM(E68:E73)</f>
        <v>22615000</v>
      </c>
      <c r="F67" s="63"/>
      <c r="G67" s="59"/>
      <c r="H67" s="15"/>
      <c r="I67" s="84"/>
    </row>
    <row r="68" spans="1:9" ht="42.75">
      <c r="A68" s="27" t="s">
        <v>27</v>
      </c>
      <c r="B68" s="38" t="s">
        <v>69</v>
      </c>
      <c r="C68" s="26">
        <v>3000</v>
      </c>
      <c r="D68" s="26"/>
      <c r="E68" s="26">
        <f aca="true" t="shared" si="3" ref="E68:E87">C68+D68</f>
        <v>3000</v>
      </c>
      <c r="H68" s="15"/>
      <c r="I68" s="84"/>
    </row>
    <row r="69" spans="1:9" s="45" customFormat="1" ht="42.75">
      <c r="A69" s="27" t="s">
        <v>31</v>
      </c>
      <c r="B69" s="38" t="s">
        <v>70</v>
      </c>
      <c r="C69" s="8">
        <v>1600000</v>
      </c>
      <c r="D69" s="8"/>
      <c r="E69" s="8">
        <f t="shared" si="3"/>
        <v>1600000</v>
      </c>
      <c r="F69" s="65"/>
      <c r="G69" s="62"/>
      <c r="H69" s="15"/>
      <c r="I69" s="84"/>
    </row>
    <row r="70" spans="1:9" ht="57">
      <c r="A70" s="27" t="s">
        <v>32</v>
      </c>
      <c r="B70" s="38" t="s">
        <v>112</v>
      </c>
      <c r="C70" s="8">
        <v>11297000</v>
      </c>
      <c r="D70" s="8"/>
      <c r="E70" s="8">
        <f t="shared" si="3"/>
        <v>11297000</v>
      </c>
      <c r="H70" s="15"/>
      <c r="I70" s="84"/>
    </row>
    <row r="71" spans="1:9" s="45" customFormat="1" ht="42.75">
      <c r="A71" s="27" t="s">
        <v>33</v>
      </c>
      <c r="B71" s="38" t="s">
        <v>72</v>
      </c>
      <c r="C71" s="8">
        <v>6775000</v>
      </c>
      <c r="D71" s="8"/>
      <c r="E71" s="8">
        <f t="shared" si="3"/>
        <v>6775000</v>
      </c>
      <c r="F71" s="62"/>
      <c r="G71" s="62"/>
      <c r="H71" s="15"/>
      <c r="I71" s="84"/>
    </row>
    <row r="72" spans="1:9" s="45" customFormat="1" ht="42.75">
      <c r="A72" s="27" t="s">
        <v>82</v>
      </c>
      <c r="B72" s="38" t="s">
        <v>74</v>
      </c>
      <c r="C72" s="8">
        <v>1530000</v>
      </c>
      <c r="D72" s="8"/>
      <c r="E72" s="8">
        <f t="shared" si="3"/>
        <v>1530000</v>
      </c>
      <c r="F72" s="61"/>
      <c r="G72" s="65"/>
      <c r="H72" s="15"/>
      <c r="I72" s="84"/>
    </row>
    <row r="73" spans="1:9" ht="43.5">
      <c r="A73" s="25" t="s">
        <v>89</v>
      </c>
      <c r="B73" s="11" t="s">
        <v>61</v>
      </c>
      <c r="C73" s="8">
        <v>1410000</v>
      </c>
      <c r="D73" s="8"/>
      <c r="E73" s="8">
        <f t="shared" si="3"/>
        <v>1410000</v>
      </c>
      <c r="F73" s="65"/>
      <c r="H73" s="15"/>
      <c r="I73" s="84"/>
    </row>
    <row r="74" spans="1:9" s="45" customFormat="1" ht="15">
      <c r="A74" s="56" t="s">
        <v>37</v>
      </c>
      <c r="B74" s="49" t="s">
        <v>110</v>
      </c>
      <c r="C74" s="10">
        <f>SUM(C75:C79)</f>
        <v>5098000</v>
      </c>
      <c r="D74" s="10">
        <f>SUM(D75:D79)</f>
        <v>0</v>
      </c>
      <c r="E74" s="10">
        <f>SUM(E75:E79)</f>
        <v>5098000</v>
      </c>
      <c r="F74" s="61"/>
      <c r="G74" s="65"/>
      <c r="H74" s="15"/>
      <c r="I74" s="84"/>
    </row>
    <row r="75" spans="1:9" ht="57">
      <c r="A75" s="25" t="s">
        <v>49</v>
      </c>
      <c r="B75" s="38" t="s">
        <v>83</v>
      </c>
      <c r="C75" s="26">
        <v>2913000</v>
      </c>
      <c r="D75" s="26"/>
      <c r="E75" s="26">
        <f t="shared" si="3"/>
        <v>2913000</v>
      </c>
      <c r="H75" s="15"/>
      <c r="I75" s="84"/>
    </row>
    <row r="76" spans="1:9" ht="28.5">
      <c r="A76" s="27" t="s">
        <v>50</v>
      </c>
      <c r="B76" s="53" t="s">
        <v>40</v>
      </c>
      <c r="C76" s="26">
        <v>660000</v>
      </c>
      <c r="D76" s="26"/>
      <c r="E76" s="26">
        <f t="shared" si="3"/>
        <v>660000</v>
      </c>
      <c r="H76" s="15"/>
      <c r="I76" s="84"/>
    </row>
    <row r="77" spans="1:9" ht="28.5">
      <c r="A77" s="27" t="s">
        <v>51</v>
      </c>
      <c r="B77" s="53" t="s">
        <v>41</v>
      </c>
      <c r="C77" s="26">
        <v>700000</v>
      </c>
      <c r="D77" s="26"/>
      <c r="E77" s="26">
        <f t="shared" si="3"/>
        <v>700000</v>
      </c>
      <c r="H77" s="15"/>
      <c r="I77" s="84"/>
    </row>
    <row r="78" spans="1:9" ht="28.5">
      <c r="A78" s="27" t="s">
        <v>84</v>
      </c>
      <c r="B78" s="53" t="s">
        <v>58</v>
      </c>
      <c r="C78" s="26">
        <v>740000</v>
      </c>
      <c r="D78" s="26"/>
      <c r="E78" s="26">
        <f t="shared" si="3"/>
        <v>740000</v>
      </c>
      <c r="H78" s="15"/>
      <c r="I78" s="84"/>
    </row>
    <row r="79" spans="1:9" ht="28.5">
      <c r="A79" s="25" t="s">
        <v>85</v>
      </c>
      <c r="B79" s="11" t="s">
        <v>42</v>
      </c>
      <c r="C79" s="26">
        <v>85000</v>
      </c>
      <c r="D79" s="26"/>
      <c r="E79" s="26">
        <f t="shared" si="3"/>
        <v>85000</v>
      </c>
      <c r="F79" s="61"/>
      <c r="H79" s="15"/>
      <c r="I79" s="84"/>
    </row>
    <row r="80" spans="1:9" s="39" customFormat="1" ht="60">
      <c r="A80" s="54" t="s">
        <v>60</v>
      </c>
      <c r="B80" s="73" t="s">
        <v>118</v>
      </c>
      <c r="C80" s="72">
        <f>SUM(C81:C84)</f>
        <v>17285000</v>
      </c>
      <c r="D80" s="72">
        <f>SUM(D81:D84)</f>
        <v>0</v>
      </c>
      <c r="E80" s="72">
        <f>SUM(E81:E84)</f>
        <v>17285000</v>
      </c>
      <c r="F80" s="60"/>
      <c r="G80" s="59"/>
      <c r="H80" s="15"/>
      <c r="I80" s="84"/>
    </row>
    <row r="81" spans="1:9" ht="28.5" customHeight="1">
      <c r="A81" s="25" t="s">
        <v>119</v>
      </c>
      <c r="B81" s="11" t="s">
        <v>121</v>
      </c>
      <c r="C81" s="26">
        <v>3193000</v>
      </c>
      <c r="D81" s="26"/>
      <c r="E81" s="26">
        <f t="shared" si="3"/>
        <v>3193000</v>
      </c>
      <c r="F81" s="61"/>
      <c r="H81" s="15"/>
      <c r="I81" s="84"/>
    </row>
    <row r="82" spans="1:9" ht="28.5" customHeight="1">
      <c r="A82" s="25" t="s">
        <v>120</v>
      </c>
      <c r="B82" s="11" t="s">
        <v>122</v>
      </c>
      <c r="C82" s="26">
        <v>4431000</v>
      </c>
      <c r="D82" s="26"/>
      <c r="E82" s="26">
        <f t="shared" si="3"/>
        <v>4431000</v>
      </c>
      <c r="F82" s="61"/>
      <c r="H82" s="15"/>
      <c r="I82" s="84"/>
    </row>
    <row r="83" spans="1:9" ht="15">
      <c r="A83" s="25" t="s">
        <v>123</v>
      </c>
      <c r="B83" s="11" t="s">
        <v>124</v>
      </c>
      <c r="C83" s="26">
        <v>2284000</v>
      </c>
      <c r="D83" s="26"/>
      <c r="E83" s="26">
        <f t="shared" si="3"/>
        <v>2284000</v>
      </c>
      <c r="F83" s="61"/>
      <c r="H83" s="15"/>
      <c r="I83" s="84"/>
    </row>
    <row r="84" spans="1:9" ht="28.5">
      <c r="A84" s="25" t="s">
        <v>128</v>
      </c>
      <c r="B84" s="11" t="s">
        <v>129</v>
      </c>
      <c r="C84" s="26">
        <v>7377000</v>
      </c>
      <c r="D84" s="26"/>
      <c r="E84" s="26">
        <f t="shared" si="3"/>
        <v>7377000</v>
      </c>
      <c r="F84" s="61"/>
      <c r="H84" s="15"/>
      <c r="I84" s="84"/>
    </row>
    <row r="85" spans="1:9" s="39" customFormat="1" ht="15">
      <c r="A85" s="54" t="s">
        <v>130</v>
      </c>
      <c r="B85" s="73" t="s">
        <v>131</v>
      </c>
      <c r="C85" s="72">
        <f>SUM(C86:C87)</f>
        <v>30000</v>
      </c>
      <c r="D85" s="72">
        <f>SUM(D86:D87)</f>
        <v>0</v>
      </c>
      <c r="E85" s="72">
        <f>SUM(E86:E87)</f>
        <v>30000</v>
      </c>
      <c r="F85" s="60"/>
      <c r="G85" s="59"/>
      <c r="H85" s="15"/>
      <c r="I85" s="84"/>
    </row>
    <row r="86" spans="1:9" ht="28.5" customHeight="1">
      <c r="A86" s="25" t="s">
        <v>132</v>
      </c>
      <c r="B86" s="11" t="s">
        <v>133</v>
      </c>
      <c r="C86" s="26">
        <v>15000</v>
      </c>
      <c r="D86" s="26"/>
      <c r="E86" s="26">
        <f t="shared" si="3"/>
        <v>15000</v>
      </c>
      <c r="F86" s="61"/>
      <c r="H86" s="15"/>
      <c r="I86" s="84"/>
    </row>
    <row r="87" spans="1:9" ht="28.5" customHeight="1">
      <c r="A87" s="25" t="s">
        <v>134</v>
      </c>
      <c r="B87" s="11" t="s">
        <v>135</v>
      </c>
      <c r="C87" s="26">
        <v>15000</v>
      </c>
      <c r="D87" s="26"/>
      <c r="E87" s="26">
        <f t="shared" si="3"/>
        <v>15000</v>
      </c>
      <c r="F87" s="61"/>
      <c r="H87" s="15"/>
      <c r="I87" s="84"/>
    </row>
  </sheetData>
  <sheetProtection/>
  <autoFilter ref="A5:I5"/>
  <mergeCells count="3">
    <mergeCell ref="A2:B2"/>
    <mergeCell ref="A1:E1"/>
    <mergeCell ref="A3:E3"/>
  </mergeCells>
  <printOptions horizontalCentered="1"/>
  <pageMargins left="0" right="0" top="0.5905511811023623" bottom="0.31496062992125984" header="0" footer="0"/>
  <pageSetup horizontalDpi="600" verticalDpi="600" orientation="portrait" paperSize="9" scale="85" r:id="rId1"/>
  <headerFooter alignWithMargins="0">
    <oddHeader xml:space="preserve">&amp;R           </oddHeader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2015-12-30T14:19:03Z</cp:lastPrinted>
  <dcterms:created xsi:type="dcterms:W3CDTF">2006-11-28T13:39:51Z</dcterms:created>
  <dcterms:modified xsi:type="dcterms:W3CDTF">2016-12-09T07:12:51Z</dcterms:modified>
  <cp:category/>
  <cp:version/>
  <cp:contentType/>
  <cp:contentStatus/>
</cp:coreProperties>
</file>