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anexa inv final (3)" sheetId="1" r:id="rId1"/>
  </sheets>
  <definedNames>
    <definedName name="_xlnm._FilterDatabase" localSheetId="0" hidden="1">'anexa inv final (3)'!$A$4:$IE$257</definedName>
    <definedName name="_xlnm.Print_Titles" localSheetId="0">'anexa inv final (3)'!$2:$4</definedName>
  </definedNames>
  <calcPr fullCalcOnLoad="1"/>
</workbook>
</file>

<file path=xl/sharedStrings.xml><?xml version="1.0" encoding="utf-8"?>
<sst xmlns="http://schemas.openxmlformats.org/spreadsheetml/2006/main" count="493" uniqueCount="286">
  <si>
    <t xml:space="preserve"> -lei-</t>
  </si>
  <si>
    <t>Nr. crt.</t>
  </si>
  <si>
    <t>Denumirea obiectivului de investiţie</t>
  </si>
  <si>
    <t xml:space="preserve">Categoria de investiţie </t>
  </si>
  <si>
    <t>Program 2016</t>
  </si>
  <si>
    <t>din care:</t>
  </si>
  <si>
    <t>Buget local</t>
  </si>
  <si>
    <t>TOTAL CHELTUIELI DE INVESTIŢII 2016</t>
  </si>
  <si>
    <t>CONSILIUL JUDEŢEAN MUREŞ total, din care</t>
  </si>
  <si>
    <t>PT Reabilitare sediu administrativ (proiectare+asistenţă)</t>
  </si>
  <si>
    <t>51.C</t>
  </si>
  <si>
    <t xml:space="preserve">Taxe, avize, acorduri la PT Reabilitare sediu administrativ </t>
  </si>
  <si>
    <t>Soft urmărire contract</t>
  </si>
  <si>
    <t>SF Centru de intervenţie în Tîrgu Mureş, str. Köteles Sámuel nr.33</t>
  </si>
  <si>
    <t>PT Centru de intervenţie în Tîrgu Mureş, str. Köteles Sámuel nr.33</t>
  </si>
  <si>
    <t>Taxe, avize, acorduri la SF Centru de interventieîn Tîrgu Mureş, str. Köteles Sámuel nr.33</t>
  </si>
  <si>
    <t xml:space="preserve">Iluminat arhitectural al Palatului Administrativ - Execuţie lucrări </t>
  </si>
  <si>
    <t>51.A</t>
  </si>
  <si>
    <t xml:space="preserve">Iluminat arhitectural al Palatului Administrativ -Taxe, avize, acorduri </t>
  </si>
  <si>
    <t>PT Iluminat arhitectural al Palatului Administrativ (asistență tehnică din partea proiectantului)</t>
  </si>
  <si>
    <t>Iluminat arhitectural al Palatului Administrativ - asistență tehnică prin diriginte de șantier</t>
  </si>
  <si>
    <t>Taxă ISC Iluminat arhitectural al Palatului Administrativ</t>
  </si>
  <si>
    <t>SF Instalație de climatizare la sediul administrativ situat în Tg Mureș str. Primăriei nr. 2</t>
  </si>
  <si>
    <t>Aplicaţie de gestionare  a documentelor din circuitul de avizare şi autorizare a construcţiilor</t>
  </si>
  <si>
    <t>Măsuri de documentare, restaurare şi conservare pentru fortificaţiile Cetatea Sighişoara şi Cetatea ţărănească Saschiz</t>
  </si>
  <si>
    <t>Hărţi de risc natural</t>
  </si>
  <si>
    <t>Cofinanţare proiecte</t>
  </si>
  <si>
    <t>SF privind construirea de posturi salvamont, refugii montane, amenajare şi marcare trasee montane</t>
  </si>
  <si>
    <t>54.C</t>
  </si>
  <si>
    <t>PT ”Amenajarea unui centru de sănătate in localitatea Archita</t>
  </si>
  <si>
    <t>66.C</t>
  </si>
  <si>
    <t>SF clădire Apollo</t>
  </si>
  <si>
    <t>67.C</t>
  </si>
  <si>
    <t>PT clădire Apollo</t>
  </si>
  <si>
    <t>Taxe, avize, acorduri pt. lucrarile de investiţii clădire Apollo</t>
  </si>
  <si>
    <t>Total cap.74, din care:</t>
  </si>
  <si>
    <t>Supraveghere tehnică prin diriginţie de şantier "Reconstrucţie ecologică forestieră pe terenuri degradate - Perimetrul de ameliorare - Valea Sînmartinului - Cetegău - 113, 77 ha -, com Rîciu"</t>
  </si>
  <si>
    <t>74.C</t>
  </si>
  <si>
    <t xml:space="preserve">Întocmire documentaţii tehnice pentru accesare fonduri în cadrul programelor operaţionale 2014-2020 care vizează infrastructura de mediu </t>
  </si>
  <si>
    <t>Completarea dotării staţiei de sortare-transfer Bălăuşeri</t>
  </si>
  <si>
    <t>Analiza risc la securitate fizică pentru obiectivele de investiţii realizate în cadrul SMIDS</t>
  </si>
  <si>
    <t>Licenţă sistem de operare şi antivirus</t>
  </si>
  <si>
    <t>Total cap.84, din care:</t>
  </si>
  <si>
    <t>SF (etapa I) Modernizare căi de comunicaţii ce deservesc aeroportul</t>
  </si>
  <si>
    <t>84.C</t>
  </si>
  <si>
    <t>PT (etapa I) Modernizare căi de comunicaţii ce deservesc aeroportul</t>
  </si>
  <si>
    <t>Proiectare şi execuţie "Amenajare sediu Serviciu  de Întreţinere Drumuri Judeţene" (inclusiv taxe şi avize)</t>
  </si>
  <si>
    <t>84.A</t>
  </si>
  <si>
    <t>"Amenajare sediu Serviciu  de Întreţinere Drumuri Judeţene" asistență tehnică prin diriginte de șantier</t>
  </si>
  <si>
    <t>Taxa ISC pt  "Amenajare sediu Serviciu  de Întreţinere Drumuri Judeţene"</t>
  </si>
  <si>
    <t>Asistenţă tehnică din partea proiectantului DJ 135</t>
  </si>
  <si>
    <t>Dotări Serviciu de întreținere drumuri județene, total din care:</t>
  </si>
  <si>
    <t>7.1</t>
  </si>
  <si>
    <t xml:space="preserve">Cilindru compactor </t>
  </si>
  <si>
    <t>7.2</t>
  </si>
  <si>
    <t>Mașină de marcaj manuală</t>
  </si>
  <si>
    <t>7.3</t>
  </si>
  <si>
    <t>7.4</t>
  </si>
  <si>
    <t>Generator curent portabil</t>
  </si>
  <si>
    <t>7.5</t>
  </si>
  <si>
    <t>Motopompă</t>
  </si>
  <si>
    <t>8</t>
  </si>
  <si>
    <t>Investiţii conform program de drumuri</t>
  </si>
  <si>
    <t>SPJ SALVAMONT total, din care:</t>
  </si>
  <si>
    <t>Program antivirus (10 buc)</t>
  </si>
  <si>
    <t>65.C</t>
  </si>
  <si>
    <t>Calculatoare (2 buc)</t>
  </si>
  <si>
    <t>Imprimantă color (1 buc)</t>
  </si>
  <si>
    <t>Sistem PC-3 buc</t>
  </si>
  <si>
    <t>Multifuncţională</t>
  </si>
  <si>
    <t>UNITĂŢI SANITARE, din care:</t>
  </si>
  <si>
    <t>SPITALUL CLINIC JUDEŢEAN MUREŞ total, din care:</t>
  </si>
  <si>
    <t>Aspirator chirurgical 2 buc</t>
  </si>
  <si>
    <t>Electrocardiograf  6 buc.</t>
  </si>
  <si>
    <t xml:space="preserve">Electrocauter </t>
  </si>
  <si>
    <t>Hotă cu flux laminar 2 buc.</t>
  </si>
  <si>
    <t>Injectomat 8 buc.</t>
  </si>
  <si>
    <t xml:space="preserve">Lampă examinare LED cu picior </t>
  </si>
  <si>
    <t xml:space="preserve">Masă de chirurgie bariatrică </t>
  </si>
  <si>
    <t>Masă de operaţie 3 buc.</t>
  </si>
  <si>
    <t>Masă electrică de consultaţie chirurgie 2 buc.</t>
  </si>
  <si>
    <t>Sondă convexă-kit biopsie sondă convexă, kit biopsie sonda endocavitară, compatibilă cu ecograf Mindray DP5</t>
  </si>
  <si>
    <t>Masă ginecologice pentru sălile de naşteri 2 buc.</t>
  </si>
  <si>
    <t>Monitor funcţii vitale 10 buc.</t>
  </si>
  <si>
    <t>Sondă liniară vasculară pentru ecograf Aloka</t>
  </si>
  <si>
    <t>Truse întrerupere de sarcină 3 buc.</t>
  </si>
  <si>
    <t>Sterilizator cu aer cald 4 buc.</t>
  </si>
  <si>
    <t>Ecocardiograf  înaltă performanţă</t>
  </si>
  <si>
    <t>Lampă scialitică - 3 buc</t>
  </si>
  <si>
    <t>Instrumente chirurgicale pentru blocurile operatorii</t>
  </si>
  <si>
    <t>Turn laparoscopie</t>
  </si>
  <si>
    <t>Autoutilitară transport marfă</t>
  </si>
  <si>
    <t>Dispozitiv vizualizare sistem venos superficial</t>
  </si>
  <si>
    <t xml:space="preserve">Ecograf </t>
  </si>
  <si>
    <t>Ascensor tip targă secţia pneumologie</t>
  </si>
  <si>
    <t>SPITALUL MUNICIPAL TÂRNĂVENI total, din care:</t>
  </si>
  <si>
    <t>DALI - modernizarea şi dotarea cu aparatură medicală a Ambulatoriului de Specialitate</t>
  </si>
  <si>
    <t>DALI - extindere şi recompartiamentare Pavilion Administrativ</t>
  </si>
  <si>
    <t>Studiu Fezabilitate - schimbare reţea de canalizare în incinta spitalului</t>
  </si>
  <si>
    <t>DALI - reabilitarea, modernizarea, extinderea şi dotarea unităţii de primiri urgenţe</t>
  </si>
  <si>
    <t>DALI - reabilitare şi modernizare subsol Pavilion Central</t>
  </si>
  <si>
    <t>Echodoppler</t>
  </si>
  <si>
    <t>Laparoscop</t>
  </si>
  <si>
    <t>Masă radiantă</t>
  </si>
  <si>
    <t>UNITĂŢI DE CULTURĂ total, din care:</t>
  </si>
  <si>
    <t>MUZEUL JUDEŢEAN MUREŞ total, din care:</t>
  </si>
  <si>
    <t xml:space="preserve">PALATUL CULTURII </t>
  </si>
  <si>
    <t>Dali Reabilitare Palat pentru fonduri europene</t>
  </si>
  <si>
    <t>67 C</t>
  </si>
  <si>
    <t>Proiectare sistem alarmare la incendiu Palatul Culturii</t>
  </si>
  <si>
    <t xml:space="preserve">Sistem ghidaj </t>
  </si>
  <si>
    <t>CLĂDIRE ADMINISTRATIVĂ MARAŞTI 8A</t>
  </si>
  <si>
    <t xml:space="preserve">SF mansardare clădire adminisdtrativă, faza II, obţinere avize  </t>
  </si>
  <si>
    <t xml:space="preserve">Autoturism </t>
  </si>
  <si>
    <t>MUZEUL DE ARTA</t>
  </si>
  <si>
    <t>Sistem profesional de indicare şi control al temperaturii şi umidităţii pentru spatii expozitionale şi depozite</t>
  </si>
  <si>
    <t>SECTIA GURGHIU</t>
  </si>
  <si>
    <t>Realizare SF pentru construcția clădirii de protecție deasupra clădirii comandamentului din parcul arheologic roman de la Călugăreni</t>
  </si>
  <si>
    <t>SECTIA ARHEOLOGIE</t>
  </si>
  <si>
    <t>Recompensă tezaur dacic</t>
  </si>
  <si>
    <t>Calculator portabil</t>
  </si>
  <si>
    <t>Sistem supraveghere video</t>
  </si>
  <si>
    <t>Sistem aer condiționat</t>
  </si>
  <si>
    <t>Contrabas mărimea 3/4</t>
  </si>
  <si>
    <t>1</t>
  </si>
  <si>
    <t>Tehnică de lumini</t>
  </si>
  <si>
    <t>2</t>
  </si>
  <si>
    <t>Sistem sonorizare pt.exterior</t>
  </si>
  <si>
    <t>3</t>
  </si>
  <si>
    <t>Copiator monocrom A4, A3</t>
  </si>
  <si>
    <t>4</t>
  </si>
  <si>
    <t>Echipament foto/inregistrare profesional</t>
  </si>
  <si>
    <t>5</t>
  </si>
  <si>
    <t>Fundal negru pentru scenă</t>
  </si>
  <si>
    <t>6</t>
  </si>
  <si>
    <t xml:space="preserve">Pânză de proiecţie scenă   </t>
  </si>
  <si>
    <t>FILARMONICA DE STAT TÎRGU MUREŞ total, din care:</t>
  </si>
  <si>
    <t>Trompetă 2 buc</t>
  </si>
  <si>
    <t>Pereche clarineţi</t>
  </si>
  <si>
    <t>Tom Tom Concert</t>
  </si>
  <si>
    <t>TEATRUL PENTRU COPII ŞI TINERET ARIEL TÂRGU MUREŞ total, din care:</t>
  </si>
  <si>
    <t>Structuri metalice pentru panou</t>
  </si>
  <si>
    <t>Proiect scenariu de securitate la incendiu Biblioteca Teleki-Bolyai</t>
  </si>
  <si>
    <t>DIRECŢIA GENERALĂ DE ASISTENŢĂ SOCIALĂ ŞI PROTECŢIA COPILULUI MUREŞ total, din care:</t>
  </si>
  <si>
    <t>LUCRĂRI ÎN CONTINUARE</t>
  </si>
  <si>
    <t>Împrejmuire şi căi de acces la CIA Reghin</t>
  </si>
  <si>
    <t>68.A</t>
  </si>
  <si>
    <t>Reabilitare şi extindere clădire CRCDN Ceuaş 417</t>
  </si>
  <si>
    <t>Alimentare cu energie electrică la CRRN Reghin</t>
  </si>
  <si>
    <t>Amenajare bucătărie la CRRN Reghin</t>
  </si>
  <si>
    <t>Împrejmuire şi căi de acces la CRRN Reghin</t>
  </si>
  <si>
    <t>Modificarea instalațiilor exterioare de alimentare cu apă și canalizare menajeră aferente CRRN Reghin</t>
  </si>
  <si>
    <t>TOTAL LUCRĂRI ÎN CONTINUARE</t>
  </si>
  <si>
    <t>DOTĂRI INDEPENDENTE</t>
  </si>
  <si>
    <t xml:space="preserve">Centrale termice  -4 buc  </t>
  </si>
  <si>
    <t>68.C</t>
  </si>
  <si>
    <t xml:space="preserve">Maşini de spălat  - 10 buc </t>
  </si>
  <si>
    <t xml:space="preserve">Punct termic- CRCDN str. Trébely nr. 3 </t>
  </si>
  <si>
    <t xml:space="preserve">Punct termic - CRCDN Ceuaş- str. Băla nr. 43 - </t>
  </si>
  <si>
    <t>Centrul Materna - Autoturism - 1 buc</t>
  </si>
  <si>
    <t>TOTAL DOTARI INDEPENDENTE</t>
  </si>
  <si>
    <t>SF+PROIECTE</t>
  </si>
  <si>
    <t>SF/DALI - Extindere clădire prin închiderea terasei şi prelungirea dormitoarelor la CRCDN Ceuaş 215</t>
  </si>
  <si>
    <t>SF-  Incălzire centrală  la CIA Căpuş - Corp B</t>
  </si>
  <si>
    <t>SF - Mansardare garaj pentru creare sală de studiu - CTF Reghin - str. Subcetate nr. 26</t>
  </si>
  <si>
    <t>SF - Construire balcon CTF Reghin - str. Făgăraşului nr. 4</t>
  </si>
  <si>
    <t>SF - Construire balcon CTF Reghin - str. Rodnei nr. 10/1</t>
  </si>
  <si>
    <t>DALI - Realizare club / sală recreere - CRRN Luduş</t>
  </si>
  <si>
    <t>SF - Recompartimentări, extindere clădire pentru construcţie morgă şi magazie la CIA Reghin - str. Pandurilor</t>
  </si>
  <si>
    <t>SF- Amenajare capelă CRRN Brâncoveneşti</t>
  </si>
  <si>
    <t>TOTAL SF+PROIECTE</t>
  </si>
  <si>
    <t>CĂMIN PENTRU PERSOANE VÂRSTNICE IDECIU DE JOS total, din care:</t>
  </si>
  <si>
    <t>Reabilitare Pavilion II</t>
  </si>
  <si>
    <t>Pompă apă sărată</t>
  </si>
  <si>
    <t>Boiler apă sărată</t>
  </si>
  <si>
    <t>RA AEROPORT TRANSILVANIA, total din care:</t>
  </si>
  <si>
    <t>Autospecială de stins incendii de aeroport</t>
  </si>
  <si>
    <t>Master Plan Aeroport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</si>
  <si>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</si>
  <si>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</si>
  <si>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</si>
  <si>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Upgrade sistem de procesare şi control pasageri (CMS)</t>
  </si>
  <si>
    <t>Mâneca de vânt</t>
  </si>
  <si>
    <t>Influenţe</t>
  </si>
  <si>
    <t>Valori rectificate</t>
  </si>
  <si>
    <t>5=3+4</t>
  </si>
  <si>
    <t>Microscop operator oftalmologic</t>
  </si>
  <si>
    <t>Tâmplărie PVC-ergoterapie</t>
  </si>
  <si>
    <t>Server</t>
  </si>
  <si>
    <t>SF Reabilitarea Muzeului de Ştiinţele Naturii(inclusiv avize şi asistenţă tehnică)</t>
  </si>
  <si>
    <t xml:space="preserve">Completare DALI  pentru investiţia "Reabilitare clădire Şcoală veche în vederea înfiinţării unui internat" </t>
  </si>
  <si>
    <t>Suflantă aer</t>
  </si>
  <si>
    <t>Perie rotativă</t>
  </si>
  <si>
    <t>Drujbă telescopică</t>
  </si>
  <si>
    <t>Ferăstrău cu lanţ-drujbă</t>
  </si>
  <si>
    <t>Dispozitiv de strângere cu bandă</t>
  </si>
  <si>
    <t>7.6</t>
  </si>
  <si>
    <t>7.7</t>
  </si>
  <si>
    <t>7.8</t>
  </si>
  <si>
    <t>7.9</t>
  </si>
  <si>
    <t>7.10</t>
  </si>
  <si>
    <t>Termostat de laborator</t>
  </si>
  <si>
    <t>Licenta antivirus pentru server 3 buc.</t>
  </si>
  <si>
    <t>Multifuncţional</t>
  </si>
  <si>
    <t>Modificare pagină web spital</t>
  </si>
  <si>
    <t>Licenţă program informatic integrat spital</t>
  </si>
  <si>
    <t>Microscop de rutina 2 buc</t>
  </si>
  <si>
    <t>Microtom semi-automat rotativ 2 buc</t>
  </si>
  <si>
    <t>Citocentrifuga 2  buc</t>
  </si>
  <si>
    <t>LigaSure</t>
  </si>
  <si>
    <t>Developeza</t>
  </si>
  <si>
    <t xml:space="preserve">Autoutilitară  </t>
  </si>
  <si>
    <t>Echipamente supraveghere video, detectare efracţie şi semnalizare incendiu</t>
  </si>
  <si>
    <t>Licenţe program office</t>
  </si>
  <si>
    <t>Dronă</t>
  </si>
  <si>
    <t>Completarea paragrafului 8.2"Patrimoniul construit" din documentaţia "Reactualizare plan de amenajare a teritoriului Judeţean, Judeţul Mureş</t>
  </si>
  <si>
    <t>Total cap.67, din care:</t>
  </si>
  <si>
    <t>Total cap.66, din care:</t>
  </si>
  <si>
    <t>Total cap.54, din care:</t>
  </si>
  <si>
    <t>Total cap.51, din care:</t>
  </si>
  <si>
    <t>Dronă pentru căutare victime</t>
  </si>
  <si>
    <t>CENTRUL ŞCOLAR PENTRU EDUCAŢIE INCLUZIVĂ NR.2, din care:</t>
  </si>
  <si>
    <t>CENTRUL ŞCOLAR DE EDUCAŢIE INCLUZIVĂ NR.3 S.A.M. REGHIN, din care:</t>
  </si>
  <si>
    <t>CENTRUL JUDEȚEAN DE RESURSE ȘI ASISTENȚĂ EDUCAȚIONALĂ TîRGU MUREŞ, din care:</t>
  </si>
  <si>
    <t xml:space="preserve">Trusă chiuretaj uterin biopsic şi hemostatic 3 buc. </t>
  </si>
  <si>
    <t>CENTRUL JUDEŢEAN PENTRU CULTURĂ TRADIŢIONALĂ ŞI EDUCAŢIE ARTISTICĂ-MUREŞ, din care:</t>
  </si>
  <si>
    <t>ANSAMBLUL ARTISTIC MUREŞ, din care:</t>
  </si>
  <si>
    <t>BIBLIOTECA JUDEŢEANĂ MUREŞ, din care:</t>
  </si>
  <si>
    <t>Instrument muzical "Glockenspiel Studio 49"</t>
  </si>
  <si>
    <t>Maşină de confecţionat ancii pentru oboi cu şablon european</t>
  </si>
  <si>
    <t>Celulă de linie tip ES-01-L-24-2630</t>
  </si>
  <si>
    <t>Echipament pentru cosit 2 buc</t>
  </si>
  <si>
    <t>Analiza risc pentru securitatea fizică a obiectivului Aeroport Transilvania Tîrgu Mureş</t>
  </si>
  <si>
    <t>Achiziţionare sisteme PC hărţi caroiate legături telefonice staţii emisie recepţie, realizare centru situaţii de criză etapa 1</t>
  </si>
  <si>
    <t>Documentaţie de avizare a lucrărilor de intervenţie şi PT RK suprafeţe de mişcare şi RESA (inclusiv instalaţii aferente)</t>
  </si>
  <si>
    <t>Punct temic - sediu DGASPC Corp A</t>
  </si>
  <si>
    <t>Autoturism pt CIA  Lunca Mures - 1 buc</t>
  </si>
  <si>
    <t xml:space="preserve">Teste licenţiate pentru psihologi - 1 buc </t>
  </si>
  <si>
    <t xml:space="preserve">Pachet teste licenţiate pentru psihologi - 1 buc </t>
  </si>
  <si>
    <t>Calculatoare - 10 buc</t>
  </si>
  <si>
    <t>Terminal cu touchscreen holul Palatului Culturii</t>
  </si>
  <si>
    <t>Aplicaţie Palatul Culturii pentru smartphone</t>
  </si>
  <si>
    <t>SECŢIA ISTORIE</t>
  </si>
  <si>
    <t xml:space="preserve">Calculator </t>
  </si>
  <si>
    <t>Achiziţii obiecte muzeale</t>
  </si>
  <si>
    <t>SECŢIA  ETNOGRAFIE ŞI ARTĂ POPULARA</t>
  </si>
  <si>
    <t>SECŢIA ŞTIINŢELE NATURII</t>
  </si>
  <si>
    <t>Achiziţie Heilbronn</t>
  </si>
  <si>
    <t>Macheta cetăţii medievale</t>
  </si>
  <si>
    <t>Burduf pentru antrenamente efectuate cu echipa canină pentru intervenţii în avalanşă</t>
  </si>
  <si>
    <t>Rucsac airbag pentru deplasarea în siguranţă a salvatorilor montani în zone de pericol de avalanşă</t>
  </si>
  <si>
    <t>Masina de spalat profesionala - 2 buc</t>
  </si>
  <si>
    <t>SF /DALI - extindere cladire prin inchiderea terasei si recompartimentari la CTF Sarmasu si schimbare destinatie din casa de locuit in casa de tip rezidential pentru copii</t>
  </si>
  <si>
    <t xml:space="preserve">SF/DALI -Reabilatare, modernizare si mansardare cladire Corp C - sediu DGASPC </t>
  </si>
  <si>
    <t>Autoclav</t>
  </si>
  <si>
    <t>Poupinel</t>
  </si>
  <si>
    <t>Transiluminator de vene</t>
  </si>
  <si>
    <t>Monitor funcţii vitale 2 buc</t>
  </si>
  <si>
    <t>Venituri proprii/ credit/ fd dezvoltare/fd UE</t>
  </si>
  <si>
    <t>Cazan pe lemne -2 buc - CIA Lunca Mureş</t>
  </si>
  <si>
    <t>Concentrator de oxigen portabil</t>
  </si>
  <si>
    <t xml:space="preserve">Analiza de risc la securitate fizică a clădirilor aflate în administrarea Spitalului Clinic Județean Mureș </t>
  </si>
  <si>
    <t>Proiectare + execuție instalație de încălzire centrală și instalație utilizare gaze naturale Farmacia nr. 1</t>
  </si>
  <si>
    <t>Întocmire documentație tehnica pentru schimbare destinație și intrare în legalitate sediu administrativ</t>
  </si>
  <si>
    <t>Proiectare și execuție copertină intrare principală secția clinică pneumologie</t>
  </si>
  <si>
    <t>Ecograf portabil secția ATI</t>
  </si>
  <si>
    <t>Lucrări de extindere rețea apă compartiment endocrinologie</t>
  </si>
  <si>
    <t>Aparat de radiologie digital secția clinică pediatrie</t>
  </si>
  <si>
    <t>Centrifugă pentru separarea plasmei - 3 buc.</t>
  </si>
  <si>
    <t>Masă de operație multifuncțională pentru urologie</t>
  </si>
  <si>
    <t>Studiu de fezabilitate  în vederea montări unui lift tip targă la secția clinică boli infecțioase I</t>
  </si>
  <si>
    <t>PT  pentru "Consolidare corpuri de clădire C5 şi C6 aparţinând imobilului situat pe strada Pavel Chinezu nr.8, Tîrgu Mureş"</t>
  </si>
  <si>
    <t>Lucrări de îmbunătăţire a sistemelor de iluminat la Palatul Administrativ şi Palatul Culturii</t>
  </si>
  <si>
    <t>Boiler pentru apă caldă menajeră</t>
  </si>
  <si>
    <t>Sistem PC All in One</t>
  </si>
  <si>
    <t>Calculatoare cu licenţe 10 buc</t>
  </si>
  <si>
    <t>Servicii de proiectare - faza DALI "Amenajare parcare imobil Bd. 1 Dec. 1918 nr. 24-26"</t>
  </si>
  <si>
    <t>Autoutilitară</t>
  </si>
  <si>
    <t>Transductor convex pentru examinări abdominale</t>
  </si>
  <si>
    <t>Efectuare de masuratori topografice de obstacolare si set de date de aererodrom conform REG UE139/2014(Lot I+Lot II+Lot III)</t>
  </si>
  <si>
    <t>Set echipamente reparaţii pistă</t>
  </si>
  <si>
    <t>Componente sistem control acces auto</t>
  </si>
  <si>
    <t>Ambulift pentru persoane cu mobilitate redusă</t>
  </si>
  <si>
    <t>Calculatoare cu licenţe 3 buc</t>
  </si>
  <si>
    <t>Calculatoare cu licenţe 7 buc</t>
  </si>
  <si>
    <t>Computer tomograf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</si>
</sst>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60"/>
      <name val="Arial"/>
      <family val="2"/>
    </font>
    <font>
      <sz val="10"/>
      <color indexed="62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0"/>
      <color theme="4" tint="-0.24997000396251678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164" fontId="3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3" fontId="46" fillId="0" borderId="11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12" xfId="0" applyFont="1" applyFill="1" applyBorder="1" applyAlignment="1">
      <alignment horizontal="left" wrapText="1"/>
    </xf>
    <xf numFmtId="0" fontId="47" fillId="33" borderId="12" xfId="0" applyFont="1" applyFill="1" applyBorder="1" applyAlignment="1">
      <alignment horizontal="center" wrapText="1"/>
    </xf>
    <xf numFmtId="3" fontId="47" fillId="33" borderId="12" xfId="0" applyNumberFormat="1" applyFont="1" applyFill="1" applyBorder="1" applyAlignment="1">
      <alignment horizontal="right"/>
    </xf>
    <xf numFmtId="0" fontId="48" fillId="34" borderId="10" xfId="0" applyFont="1" applyFill="1" applyBorder="1" applyAlignment="1">
      <alignment wrapText="1"/>
    </xf>
    <xf numFmtId="49" fontId="48" fillId="34" borderId="10" xfId="49" applyNumberFormat="1" applyFont="1" applyFill="1" applyBorder="1" applyAlignment="1">
      <alignment wrapText="1"/>
      <protection/>
    </xf>
    <xf numFmtId="0" fontId="48" fillId="34" borderId="10" xfId="0" applyFont="1" applyFill="1" applyBorder="1" applyAlignment="1">
      <alignment horizontal="center" wrapText="1"/>
    </xf>
    <xf numFmtId="3" fontId="48" fillId="34" borderId="12" xfId="0" applyNumberFormat="1" applyFont="1" applyFill="1" applyBorder="1" applyAlignment="1">
      <alignment horizontal="right"/>
    </xf>
    <xf numFmtId="0" fontId="46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9" fillId="0" borderId="12" xfId="0" applyFont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3" fontId="49" fillId="0" borderId="10" xfId="0" applyNumberFormat="1" applyFont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0" fontId="49" fillId="0" borderId="10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wrapText="1"/>
    </xf>
    <xf numFmtId="3" fontId="49" fillId="35" borderId="10" xfId="0" applyNumberFormat="1" applyFont="1" applyFill="1" applyBorder="1" applyAlignment="1">
      <alignment horizontal="right"/>
    </xf>
    <xf numFmtId="0" fontId="46" fillId="35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46" fillId="35" borderId="10" xfId="0" applyNumberFormat="1" applyFont="1" applyFill="1" applyBorder="1" applyAlignment="1">
      <alignment horizontal="right" wrapText="1"/>
    </xf>
    <xf numFmtId="49" fontId="49" fillId="35" borderId="12" xfId="0" applyNumberFormat="1" applyFont="1" applyFill="1" applyBorder="1" applyAlignment="1">
      <alignment horizontal="right" wrapText="1"/>
    </xf>
    <xf numFmtId="49" fontId="46" fillId="35" borderId="12" xfId="0" applyNumberFormat="1" applyFont="1" applyFill="1" applyBorder="1" applyAlignment="1">
      <alignment horizontal="right" wrapText="1"/>
    </xf>
    <xf numFmtId="0" fontId="46" fillId="0" borderId="10" xfId="0" applyFont="1" applyFill="1" applyBorder="1" applyAlignment="1">
      <alignment wrapText="1"/>
    </xf>
    <xf numFmtId="3" fontId="46" fillId="0" borderId="10" xfId="0" applyNumberFormat="1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49" fontId="48" fillId="34" borderId="10" xfId="49" applyNumberFormat="1" applyFont="1" applyFill="1" applyBorder="1" applyAlignment="1">
      <alignment horizontal="right" wrapText="1"/>
      <protection/>
    </xf>
    <xf numFmtId="49" fontId="48" fillId="34" borderId="10" xfId="49" applyNumberFormat="1" applyFont="1" applyFill="1" applyBorder="1" applyAlignment="1">
      <alignment horizontal="center" wrapText="1"/>
      <protection/>
    </xf>
    <xf numFmtId="3" fontId="48" fillId="3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3" fontId="50" fillId="35" borderId="10" xfId="0" applyNumberFormat="1" applyFont="1" applyFill="1" applyBorder="1" applyAlignment="1">
      <alignment horizontal="right"/>
    </xf>
    <xf numFmtId="0" fontId="48" fillId="36" borderId="10" xfId="0" applyFont="1" applyFill="1" applyBorder="1" applyAlignment="1">
      <alignment horizontal="right" wrapText="1"/>
    </xf>
    <xf numFmtId="0" fontId="48" fillId="36" borderId="10" xfId="0" applyFont="1" applyFill="1" applyBorder="1" applyAlignment="1">
      <alignment horizontal="left" wrapText="1"/>
    </xf>
    <xf numFmtId="0" fontId="49" fillId="36" borderId="10" xfId="0" applyFont="1" applyFill="1" applyBorder="1" applyAlignment="1">
      <alignment horizontal="center" wrapText="1"/>
    </xf>
    <xf numFmtId="3" fontId="48" fillId="36" borderId="10" xfId="0" applyNumberFormat="1" applyFont="1" applyFill="1" applyBorder="1" applyAlignment="1">
      <alignment horizontal="right"/>
    </xf>
    <xf numFmtId="0" fontId="49" fillId="0" borderId="13" xfId="0" applyFont="1" applyBorder="1" applyAlignment="1">
      <alignment horizontal="center" wrapText="1"/>
    </xf>
    <xf numFmtId="0" fontId="48" fillId="36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3" fontId="49" fillId="0" borderId="14" xfId="0" applyNumberFormat="1" applyFont="1" applyBorder="1" applyAlignment="1">
      <alignment/>
    </xf>
    <xf numFmtId="3" fontId="49" fillId="0" borderId="14" xfId="0" applyNumberFormat="1" applyFont="1" applyBorder="1" applyAlignment="1">
      <alignment horizontal="right"/>
    </xf>
    <xf numFmtId="3" fontId="48" fillId="36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>
      <alignment/>
    </xf>
    <xf numFmtId="0" fontId="2" fillId="34" borderId="10" xfId="0" applyFont="1" applyFill="1" applyBorder="1" applyAlignment="1">
      <alignment horizontal="right" wrapText="1"/>
    </xf>
    <xf numFmtId="49" fontId="6" fillId="34" borderId="10" xfId="49" applyNumberFormat="1" applyFont="1" applyFill="1" applyBorder="1" applyAlignment="1">
      <alignment wrapText="1"/>
      <protection/>
    </xf>
    <xf numFmtId="0" fontId="49" fillId="34" borderId="10" xfId="0" applyFont="1" applyFill="1" applyBorder="1" applyAlignment="1">
      <alignment horizontal="center" wrapText="1"/>
    </xf>
    <xf numFmtId="0" fontId="51" fillId="37" borderId="10" xfId="0" applyFont="1" applyFill="1" applyBorder="1" applyAlignment="1">
      <alignment horizontal="right" wrapText="1"/>
    </xf>
    <xf numFmtId="0" fontId="51" fillId="37" borderId="10" xfId="0" applyFont="1" applyFill="1" applyBorder="1" applyAlignment="1">
      <alignment wrapText="1"/>
    </xf>
    <xf numFmtId="0" fontId="51" fillId="37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49" fillId="35" borderId="10" xfId="0" applyFont="1" applyFill="1" applyBorder="1" applyAlignment="1">
      <alignment horizontal="center" wrapText="1"/>
    </xf>
    <xf numFmtId="3" fontId="49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0" fontId="3" fillId="35" borderId="12" xfId="0" applyFont="1" applyFill="1" applyBorder="1" applyAlignment="1">
      <alignment horizontal="center" wrapText="1"/>
    </xf>
    <xf numFmtId="3" fontId="49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 wrapText="1"/>
    </xf>
    <xf numFmtId="49" fontId="6" fillId="34" borderId="12" xfId="49" applyNumberFormat="1" applyFont="1" applyFill="1" applyBorder="1" applyAlignment="1">
      <alignment wrapText="1"/>
      <protection/>
    </xf>
    <xf numFmtId="0" fontId="49" fillId="34" borderId="12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right" wrapText="1"/>
    </xf>
    <xf numFmtId="0" fontId="7" fillId="37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3" fontId="49" fillId="35" borderId="12" xfId="0" applyNumberFormat="1" applyFont="1" applyFill="1" applyBorder="1" applyAlignment="1">
      <alignment horizontal="right"/>
    </xf>
    <xf numFmtId="3" fontId="46" fillId="35" borderId="12" xfId="0" applyNumberFormat="1" applyFont="1" applyFill="1" applyBorder="1" applyAlignment="1">
      <alignment horizontal="right"/>
    </xf>
    <xf numFmtId="49" fontId="3" fillId="33" borderId="14" xfId="49" applyNumberFormat="1" applyFont="1" applyFill="1" applyBorder="1" applyAlignment="1">
      <alignment horizontal="right" wrapText="1"/>
      <protection/>
    </xf>
    <xf numFmtId="0" fontId="51" fillId="33" borderId="14" xfId="0" applyFont="1" applyFill="1" applyBorder="1" applyAlignment="1">
      <alignment wrapText="1"/>
    </xf>
    <xf numFmtId="0" fontId="49" fillId="33" borderId="14" xfId="0" applyFont="1" applyFill="1" applyBorder="1" applyAlignment="1">
      <alignment horizontal="center"/>
    </xf>
    <xf numFmtId="3" fontId="51" fillId="33" borderId="12" xfId="0" applyNumberFormat="1" applyFont="1" applyFill="1" applyBorder="1" applyAlignment="1">
      <alignment horizontal="right"/>
    </xf>
    <xf numFmtId="0" fontId="3" fillId="35" borderId="10" xfId="49" applyNumberFormat="1" applyFont="1" applyFill="1" applyBorder="1" applyAlignment="1">
      <alignment horizontal="right" wrapText="1"/>
      <protection/>
    </xf>
    <xf numFmtId="49" fontId="3" fillId="33" borderId="12" xfId="49" applyNumberFormat="1" applyFont="1" applyFill="1" applyBorder="1" applyAlignment="1">
      <alignment horizontal="right" wrapText="1"/>
      <protection/>
    </xf>
    <xf numFmtId="0" fontId="51" fillId="33" borderId="12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49" fontId="3" fillId="35" borderId="10" xfId="49" applyNumberFormat="1" applyFont="1" applyFill="1" applyBorder="1" applyAlignment="1">
      <alignment horizontal="right" wrapText="1"/>
      <protection/>
    </xf>
    <xf numFmtId="0" fontId="49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9" fillId="0" borderId="15" xfId="0" applyFont="1" applyFill="1" applyBorder="1" applyAlignment="1">
      <alignment/>
    </xf>
    <xf numFmtId="49" fontId="3" fillId="33" borderId="10" xfId="49" applyNumberFormat="1" applyFont="1" applyFill="1" applyBorder="1" applyAlignment="1">
      <alignment horizontal="right" wrapText="1"/>
      <protection/>
    </xf>
    <xf numFmtId="0" fontId="7" fillId="33" borderId="10" xfId="0" applyFont="1" applyFill="1" applyBorder="1" applyAlignment="1">
      <alignment wrapText="1"/>
    </xf>
    <xf numFmtId="49" fontId="51" fillId="33" borderId="10" xfId="49" applyNumberFormat="1" applyFont="1" applyFill="1" applyBorder="1" applyAlignment="1">
      <alignment horizontal="center" wrapText="1"/>
      <protection/>
    </xf>
    <xf numFmtId="0" fontId="49" fillId="0" borderId="12" xfId="0" applyFont="1" applyBorder="1" applyAlignment="1">
      <alignment horizontal="left" wrapText="1"/>
    </xf>
    <xf numFmtId="49" fontId="3" fillId="35" borderId="10" xfId="49" applyNumberFormat="1" applyFont="1" applyFill="1" applyBorder="1" applyAlignment="1">
      <alignment horizontal="center" wrapText="1"/>
      <protection/>
    </xf>
    <xf numFmtId="3" fontId="51" fillId="33" borderId="10" xfId="0" applyNumberFormat="1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2" fillId="38" borderId="10" xfId="0" applyFont="1" applyFill="1" applyBorder="1" applyAlignment="1">
      <alignment horizontal="left" wrapText="1"/>
    </xf>
    <xf numFmtId="0" fontId="2" fillId="38" borderId="10" xfId="0" applyFont="1" applyFill="1" applyBorder="1" applyAlignment="1">
      <alignment horizontal="center" wrapText="1"/>
    </xf>
    <xf numFmtId="3" fontId="2" fillId="38" borderId="10" xfId="0" applyNumberFormat="1" applyFont="1" applyFill="1" applyBorder="1" applyAlignment="1">
      <alignment horizontal="right" wrapText="1"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3" fontId="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wrapText="1"/>
    </xf>
    <xf numFmtId="3" fontId="2" fillId="38" borderId="10" xfId="0" applyNumberFormat="1" applyFont="1" applyFill="1" applyBorder="1" applyAlignment="1">
      <alignment wrapText="1"/>
    </xf>
    <xf numFmtId="3" fontId="2" fillId="37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6" fillId="39" borderId="10" xfId="49" applyNumberFormat="1" applyFont="1" applyFill="1" applyBorder="1" applyAlignment="1">
      <alignment horizontal="right" wrapText="1"/>
      <protection/>
    </xf>
    <xf numFmtId="49" fontId="49" fillId="35" borderId="10" xfId="49" applyNumberFormat="1" applyFont="1" applyFill="1" applyBorder="1" applyAlignment="1">
      <alignment horizontal="right" wrapText="1"/>
      <protection/>
    </xf>
    <xf numFmtId="0" fontId="49" fillId="35" borderId="16" xfId="0" applyFont="1" applyFill="1" applyBorder="1" applyAlignment="1">
      <alignment horizontal="center" wrapText="1"/>
    </xf>
    <xf numFmtId="3" fontId="48" fillId="35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 wrapText="1"/>
    </xf>
    <xf numFmtId="2" fontId="49" fillId="0" borderId="16" xfId="0" applyNumberFormat="1" applyFont="1" applyBorder="1" applyAlignment="1">
      <alignment horizontal="center" wrapText="1"/>
    </xf>
    <xf numFmtId="49" fontId="48" fillId="39" borderId="10" xfId="49" applyNumberFormat="1" applyFont="1" applyFill="1" applyBorder="1" applyAlignment="1">
      <alignment horizontal="right" wrapText="1"/>
      <protection/>
    </xf>
    <xf numFmtId="49" fontId="48" fillId="39" borderId="10" xfId="49" applyNumberFormat="1" applyFont="1" applyFill="1" applyBorder="1" applyAlignment="1">
      <alignment wrapText="1"/>
      <protection/>
    </xf>
    <xf numFmtId="0" fontId="46" fillId="34" borderId="10" xfId="0" applyFont="1" applyFill="1" applyBorder="1" applyAlignment="1">
      <alignment horizontal="center" wrapText="1"/>
    </xf>
    <xf numFmtId="0" fontId="49" fillId="35" borderId="10" xfId="0" applyFont="1" applyFill="1" applyBorder="1" applyAlignment="1">
      <alignment wrapText="1"/>
    </xf>
    <xf numFmtId="3" fontId="49" fillId="35" borderId="14" xfId="0" applyNumberFormat="1" applyFont="1" applyFill="1" applyBorder="1" applyAlignment="1">
      <alignment wrapText="1"/>
    </xf>
    <xf numFmtId="0" fontId="49" fillId="0" borderId="14" xfId="0" applyFont="1" applyBorder="1" applyAlignment="1">
      <alignment horizontal="center" wrapText="1"/>
    </xf>
    <xf numFmtId="3" fontId="49" fillId="0" borderId="14" xfId="0" applyNumberFormat="1" applyFont="1" applyFill="1" applyBorder="1" applyAlignment="1">
      <alignment/>
    </xf>
    <xf numFmtId="3" fontId="49" fillId="0" borderId="14" xfId="0" applyNumberFormat="1" applyFont="1" applyFill="1" applyBorder="1" applyAlignment="1">
      <alignment horizontal="right"/>
    </xf>
    <xf numFmtId="0" fontId="49" fillId="0" borderId="14" xfId="0" applyFont="1" applyBorder="1" applyAlignment="1">
      <alignment wrapText="1"/>
    </xf>
    <xf numFmtId="3" fontId="49" fillId="0" borderId="10" xfId="0" applyNumberFormat="1" applyFont="1" applyBorder="1" applyAlignment="1" quotePrefix="1">
      <alignment horizontal="right"/>
    </xf>
    <xf numFmtId="3" fontId="49" fillId="0" borderId="10" xfId="0" applyNumberFormat="1" applyFont="1" applyBorder="1" applyAlignment="1" quotePrefix="1">
      <alignment/>
    </xf>
    <xf numFmtId="0" fontId="4" fillId="0" borderId="10" xfId="0" applyFont="1" applyFill="1" applyBorder="1" applyAlignment="1">
      <alignment wrapText="1"/>
    </xf>
    <xf numFmtId="3" fontId="49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35" borderId="14" xfId="0" applyFont="1" applyFill="1" applyBorder="1" applyAlignment="1">
      <alignment horizontal="right" wrapText="1"/>
    </xf>
    <xf numFmtId="0" fontId="49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3" fontId="46" fillId="0" borderId="12" xfId="0" applyNumberFormat="1" applyFont="1" applyBorder="1" applyAlignment="1">
      <alignment/>
    </xf>
    <xf numFmtId="0" fontId="46" fillId="0" borderId="14" xfId="0" applyFont="1" applyBorder="1" applyAlignment="1">
      <alignment horizontal="center"/>
    </xf>
    <xf numFmtId="0" fontId="4" fillId="0" borderId="0" xfId="0" applyFont="1" applyAlignment="1">
      <alignment horizontal="justify"/>
    </xf>
    <xf numFmtId="3" fontId="4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horizontal="justify" wrapText="1"/>
    </xf>
    <xf numFmtId="3" fontId="4" fillId="0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zoomScalePageLayoutView="0" workbookViewId="0" topLeftCell="A10">
      <selection activeCell="L19" sqref="L19"/>
    </sheetView>
  </sheetViews>
  <sheetFormatPr defaultColWidth="9.140625" defaultRowHeight="15"/>
  <cols>
    <col min="1" max="1" width="5.7109375" style="1" customWidth="1"/>
    <col min="2" max="2" width="46.8515625" style="1" customWidth="1"/>
    <col min="3" max="3" width="10.00390625" style="2" customWidth="1"/>
    <col min="4" max="6" width="11.140625" style="3" customWidth="1"/>
    <col min="7" max="7" width="10.57421875" style="5" customWidth="1"/>
    <col min="8" max="8" width="11.00390625" style="5" customWidth="1"/>
    <col min="9" max="16384" width="9.140625" style="149" customWidth="1"/>
  </cols>
  <sheetData>
    <row r="1" spans="7:8" ht="15">
      <c r="G1" s="1"/>
      <c r="H1" s="4" t="s">
        <v>0</v>
      </c>
    </row>
    <row r="2" spans="1:8" ht="12.75" customHeight="1">
      <c r="A2" s="163" t="s">
        <v>1</v>
      </c>
      <c r="B2" s="163" t="s">
        <v>2</v>
      </c>
      <c r="C2" s="163" t="s">
        <v>3</v>
      </c>
      <c r="D2" s="163" t="s">
        <v>4</v>
      </c>
      <c r="E2" s="165" t="s">
        <v>183</v>
      </c>
      <c r="F2" s="167" t="s">
        <v>184</v>
      </c>
      <c r="G2" s="163" t="s">
        <v>5</v>
      </c>
      <c r="H2" s="163"/>
    </row>
    <row r="3" spans="1:8" ht="63.75">
      <c r="A3" s="163"/>
      <c r="B3" s="163"/>
      <c r="C3" s="164"/>
      <c r="D3" s="163"/>
      <c r="E3" s="166"/>
      <c r="F3" s="168"/>
      <c r="G3" s="6" t="s">
        <v>6</v>
      </c>
      <c r="H3" s="7" t="s">
        <v>258</v>
      </c>
    </row>
    <row r="4" spans="1:8" ht="15.75" thickBot="1">
      <c r="A4" s="8">
        <v>0</v>
      </c>
      <c r="B4" s="8">
        <v>1</v>
      </c>
      <c r="C4" s="8">
        <v>2</v>
      </c>
      <c r="D4" s="9">
        <v>3</v>
      </c>
      <c r="E4" s="9">
        <v>4</v>
      </c>
      <c r="F4" s="9" t="s">
        <v>185</v>
      </c>
      <c r="G4" s="10">
        <v>6</v>
      </c>
      <c r="H4" s="10">
        <v>7</v>
      </c>
    </row>
    <row r="5" spans="1:12" ht="15.75" thickTop="1">
      <c r="A5" s="11"/>
      <c r="B5" s="12" t="s">
        <v>7</v>
      </c>
      <c r="C5" s="13"/>
      <c r="D5" s="14">
        <f>D6+D70+D74+D78+D83+D147+D202+D243+D239+D81</f>
        <v>80511000</v>
      </c>
      <c r="E5" s="14">
        <f>E6+E70+E74+E78+E83+E147+E202+E243+E239+E81</f>
        <v>0</v>
      </c>
      <c r="F5" s="14">
        <f>F6+F70+F74+F78+F83+F147+F202+F243+F239+F81</f>
        <v>80511000</v>
      </c>
      <c r="G5" s="14">
        <f>G6+G70+G74+G78+G83+G147+G202+G243+G239+G81</f>
        <v>78212000</v>
      </c>
      <c r="H5" s="14">
        <f>H6+H70+H74+H78+H83+H147+H202+H243+H239+H81</f>
        <v>2299000</v>
      </c>
      <c r="I5" s="162"/>
      <c r="L5" s="161"/>
    </row>
    <row r="6" spans="1:12" ht="15">
      <c r="A6" s="15"/>
      <c r="B6" s="16" t="s">
        <v>8</v>
      </c>
      <c r="C6" s="17"/>
      <c r="D6" s="18">
        <f>D7+D34+D36+D38+D50+D43</f>
        <v>65392000</v>
      </c>
      <c r="E6" s="18">
        <f>E7+E34+E36+E38+E50+E43</f>
        <v>-108000</v>
      </c>
      <c r="F6" s="18">
        <f>F7+F34+F36+F38+F50+F43</f>
        <v>65284000</v>
      </c>
      <c r="G6" s="18">
        <f>G7+G34+G36+G38+G50+G43</f>
        <v>65284000</v>
      </c>
      <c r="H6" s="18">
        <f>H7+H34+H36+H38+H50+H43</f>
        <v>0</v>
      </c>
      <c r="I6" s="162"/>
      <c r="L6" s="161"/>
    </row>
    <row r="7" spans="1:12" ht="15">
      <c r="A7" s="19"/>
      <c r="B7" s="20" t="s">
        <v>219</v>
      </c>
      <c r="C7" s="21"/>
      <c r="D7" s="22">
        <f>SUM(D8:D33)</f>
        <v>9247000</v>
      </c>
      <c r="E7" s="22">
        <f>SUM(E8:E33)</f>
        <v>-108000</v>
      </c>
      <c r="F7" s="22">
        <f>SUM(F8:F33)</f>
        <v>9139000</v>
      </c>
      <c r="G7" s="22">
        <f>SUM(G8:G33)</f>
        <v>9139000</v>
      </c>
      <c r="H7" s="22">
        <f>SUM(H8:H33)</f>
        <v>0</v>
      </c>
      <c r="I7" s="162"/>
      <c r="L7" s="161"/>
    </row>
    <row r="8" spans="1:12" ht="26.25">
      <c r="A8" s="23">
        <v>1</v>
      </c>
      <c r="B8" s="24" t="s">
        <v>9</v>
      </c>
      <c r="C8" s="25" t="s">
        <v>10</v>
      </c>
      <c r="D8" s="27">
        <v>950000</v>
      </c>
      <c r="E8" s="27"/>
      <c r="F8" s="27">
        <f aca="true" t="shared" si="0" ref="F8:F33">D8+E8</f>
        <v>950000</v>
      </c>
      <c r="G8" s="27">
        <v>950000</v>
      </c>
      <c r="H8" s="22"/>
      <c r="I8" s="162"/>
      <c r="L8" s="161"/>
    </row>
    <row r="9" spans="1:12" ht="26.25">
      <c r="A9" s="23">
        <v>2</v>
      </c>
      <c r="B9" s="24" t="s">
        <v>11</v>
      </c>
      <c r="C9" s="25" t="s">
        <v>10</v>
      </c>
      <c r="D9" s="27">
        <v>2000</v>
      </c>
      <c r="E9" s="27"/>
      <c r="F9" s="27">
        <f t="shared" si="0"/>
        <v>2000</v>
      </c>
      <c r="G9" s="27">
        <v>2000</v>
      </c>
      <c r="H9" s="22"/>
      <c r="I9" s="162"/>
      <c r="L9" s="161"/>
    </row>
    <row r="10" spans="1:12" ht="15">
      <c r="A10" s="23">
        <v>3</v>
      </c>
      <c r="B10" s="28" t="s">
        <v>12</v>
      </c>
      <c r="C10" s="25" t="s">
        <v>10</v>
      </c>
      <c r="D10" s="27">
        <v>0</v>
      </c>
      <c r="E10" s="27"/>
      <c r="F10" s="27">
        <f t="shared" si="0"/>
        <v>0</v>
      </c>
      <c r="G10" s="27">
        <v>0</v>
      </c>
      <c r="H10" s="22"/>
      <c r="I10" s="162"/>
      <c r="L10" s="161"/>
    </row>
    <row r="11" spans="1:12" ht="26.25">
      <c r="A11" s="23">
        <v>4</v>
      </c>
      <c r="B11" s="24" t="s">
        <v>13</v>
      </c>
      <c r="C11" s="25" t="s">
        <v>10</v>
      </c>
      <c r="D11" s="27">
        <v>50000</v>
      </c>
      <c r="E11" s="27"/>
      <c r="F11" s="27">
        <f t="shared" si="0"/>
        <v>50000</v>
      </c>
      <c r="G11" s="27">
        <v>50000</v>
      </c>
      <c r="H11" s="22"/>
      <c r="I11" s="162"/>
      <c r="L11" s="161"/>
    </row>
    <row r="12" spans="1:12" ht="26.25">
      <c r="A12" s="23">
        <v>5</v>
      </c>
      <c r="B12" s="24" t="s">
        <v>14</v>
      </c>
      <c r="C12" s="25" t="s">
        <v>10</v>
      </c>
      <c r="D12" s="27">
        <v>100000</v>
      </c>
      <c r="E12" s="27"/>
      <c r="F12" s="27">
        <f t="shared" si="0"/>
        <v>100000</v>
      </c>
      <c r="G12" s="27">
        <v>100000</v>
      </c>
      <c r="H12" s="22"/>
      <c r="I12" s="162"/>
      <c r="L12" s="161"/>
    </row>
    <row r="13" spans="1:12" ht="26.25">
      <c r="A13" s="23">
        <v>6</v>
      </c>
      <c r="B13" s="24" t="s">
        <v>15</v>
      </c>
      <c r="C13" s="25" t="s">
        <v>10</v>
      </c>
      <c r="D13" s="27">
        <v>5000</v>
      </c>
      <c r="E13" s="27"/>
      <c r="F13" s="27">
        <f t="shared" si="0"/>
        <v>5000</v>
      </c>
      <c r="G13" s="27">
        <v>5000</v>
      </c>
      <c r="H13" s="22"/>
      <c r="I13" s="162"/>
      <c r="L13" s="161"/>
    </row>
    <row r="14" spans="1:12" ht="26.25">
      <c r="A14" s="23">
        <v>7</v>
      </c>
      <c r="B14" s="30" t="s">
        <v>16</v>
      </c>
      <c r="C14" s="25" t="s">
        <v>17</v>
      </c>
      <c r="D14" s="27">
        <v>1677000</v>
      </c>
      <c r="E14" s="27"/>
      <c r="F14" s="27">
        <f t="shared" si="0"/>
        <v>1677000</v>
      </c>
      <c r="G14" s="27">
        <v>1677000</v>
      </c>
      <c r="H14" s="22"/>
      <c r="I14" s="162"/>
      <c r="L14" s="161"/>
    </row>
    <row r="15" spans="1:12" ht="26.25">
      <c r="A15" s="23">
        <v>8</v>
      </c>
      <c r="B15" s="31" t="s">
        <v>18</v>
      </c>
      <c r="C15" s="25" t="s">
        <v>10</v>
      </c>
      <c r="D15" s="27">
        <v>10000</v>
      </c>
      <c r="E15" s="27"/>
      <c r="F15" s="27">
        <f t="shared" si="0"/>
        <v>10000</v>
      </c>
      <c r="G15" s="27">
        <v>10000</v>
      </c>
      <c r="H15" s="22"/>
      <c r="I15" s="162"/>
      <c r="L15" s="161"/>
    </row>
    <row r="16" spans="1:12" ht="26.25">
      <c r="A16" s="23">
        <v>9</v>
      </c>
      <c r="B16" s="31" t="s">
        <v>19</v>
      </c>
      <c r="C16" s="25" t="s">
        <v>10</v>
      </c>
      <c r="D16" s="27">
        <v>9000</v>
      </c>
      <c r="E16" s="27"/>
      <c r="F16" s="27">
        <f t="shared" si="0"/>
        <v>9000</v>
      </c>
      <c r="G16" s="26">
        <v>9000</v>
      </c>
      <c r="H16" s="22"/>
      <c r="I16" s="162"/>
      <c r="L16" s="161"/>
    </row>
    <row r="17" spans="1:12" ht="26.25">
      <c r="A17" s="23">
        <v>10</v>
      </c>
      <c r="B17" s="31" t="s">
        <v>20</v>
      </c>
      <c r="C17" s="25" t="s">
        <v>10</v>
      </c>
      <c r="D17" s="27">
        <v>8000</v>
      </c>
      <c r="E17" s="27"/>
      <c r="F17" s="27">
        <f t="shared" si="0"/>
        <v>8000</v>
      </c>
      <c r="G17" s="26">
        <v>8000</v>
      </c>
      <c r="H17" s="22"/>
      <c r="I17" s="162"/>
      <c r="L17" s="161"/>
    </row>
    <row r="18" spans="1:12" ht="26.25">
      <c r="A18" s="23">
        <v>11</v>
      </c>
      <c r="B18" s="31" t="s">
        <v>21</v>
      </c>
      <c r="C18" s="25" t="s">
        <v>10</v>
      </c>
      <c r="D18" s="27">
        <v>13000</v>
      </c>
      <c r="E18" s="27"/>
      <c r="F18" s="27">
        <f t="shared" si="0"/>
        <v>13000</v>
      </c>
      <c r="G18" s="26">
        <v>13000</v>
      </c>
      <c r="H18" s="22"/>
      <c r="I18" s="162"/>
      <c r="L18" s="161"/>
    </row>
    <row r="19" spans="1:12" ht="26.25">
      <c r="A19" s="23">
        <v>12</v>
      </c>
      <c r="B19" s="32" t="s">
        <v>22</v>
      </c>
      <c r="C19" s="25" t="s">
        <v>10</v>
      </c>
      <c r="D19" s="27">
        <v>25000</v>
      </c>
      <c r="E19" s="27"/>
      <c r="F19" s="27">
        <f t="shared" si="0"/>
        <v>25000</v>
      </c>
      <c r="G19" s="26">
        <v>25000</v>
      </c>
      <c r="H19" s="22"/>
      <c r="I19" s="162"/>
      <c r="L19" s="161"/>
    </row>
    <row r="20" spans="1:12" ht="26.25">
      <c r="A20" s="23">
        <v>13</v>
      </c>
      <c r="B20" s="32" t="s">
        <v>23</v>
      </c>
      <c r="C20" s="25" t="s">
        <v>10</v>
      </c>
      <c r="D20" s="27">
        <v>100000</v>
      </c>
      <c r="E20" s="27"/>
      <c r="F20" s="27">
        <f t="shared" si="0"/>
        <v>100000</v>
      </c>
      <c r="G20" s="27">
        <v>100000</v>
      </c>
      <c r="H20" s="22"/>
      <c r="I20" s="162"/>
      <c r="L20" s="161"/>
    </row>
    <row r="21" spans="1:12" ht="39">
      <c r="A21" s="23">
        <v>14</v>
      </c>
      <c r="B21" s="32" t="s">
        <v>215</v>
      </c>
      <c r="C21" s="25" t="s">
        <v>10</v>
      </c>
      <c r="D21" s="27">
        <v>10000</v>
      </c>
      <c r="E21" s="27"/>
      <c r="F21" s="27">
        <f t="shared" si="0"/>
        <v>10000</v>
      </c>
      <c r="G21" s="26">
        <v>10000</v>
      </c>
      <c r="H21" s="22"/>
      <c r="I21" s="162"/>
      <c r="L21" s="161"/>
    </row>
    <row r="22" spans="1:12" ht="44.25" customHeight="1">
      <c r="A22" s="23">
        <v>15</v>
      </c>
      <c r="B22" s="32" t="s">
        <v>24</v>
      </c>
      <c r="C22" s="25" t="s">
        <v>10</v>
      </c>
      <c r="D22" s="27">
        <v>100000</v>
      </c>
      <c r="E22" s="27"/>
      <c r="F22" s="27">
        <f t="shared" si="0"/>
        <v>100000</v>
      </c>
      <c r="G22" s="27">
        <v>100000</v>
      </c>
      <c r="H22" s="22"/>
      <c r="I22" s="162"/>
      <c r="L22" s="161"/>
    </row>
    <row r="23" spans="1:12" ht="15.75" customHeight="1">
      <c r="A23" s="23">
        <v>16</v>
      </c>
      <c r="B23" s="32" t="s">
        <v>25</v>
      </c>
      <c r="C23" s="25" t="s">
        <v>10</v>
      </c>
      <c r="D23" s="27">
        <v>168000</v>
      </c>
      <c r="E23" s="27"/>
      <c r="F23" s="27">
        <f t="shared" si="0"/>
        <v>168000</v>
      </c>
      <c r="G23" s="26">
        <v>168000</v>
      </c>
      <c r="H23" s="22"/>
      <c r="I23" s="162"/>
      <c r="L23" s="161"/>
    </row>
    <row r="24" spans="1:12" ht="15.75" customHeight="1">
      <c r="A24" s="23">
        <v>17</v>
      </c>
      <c r="B24" s="32" t="s">
        <v>26</v>
      </c>
      <c r="C24" s="25" t="s">
        <v>10</v>
      </c>
      <c r="D24" s="27">
        <v>5684000</v>
      </c>
      <c r="E24" s="27">
        <v>-108000</v>
      </c>
      <c r="F24" s="27">
        <f t="shared" si="0"/>
        <v>5576000</v>
      </c>
      <c r="G24" s="145">
        <f>5684000-108000</f>
        <v>5576000</v>
      </c>
      <c r="H24" s="22"/>
      <c r="I24" s="162"/>
      <c r="L24" s="161"/>
    </row>
    <row r="25" spans="1:12" ht="15.75" customHeight="1">
      <c r="A25" s="23">
        <v>18</v>
      </c>
      <c r="B25" s="32" t="s">
        <v>188</v>
      </c>
      <c r="C25" s="25" t="s">
        <v>10</v>
      </c>
      <c r="D25" s="27">
        <v>37000</v>
      </c>
      <c r="E25" s="27"/>
      <c r="F25" s="27">
        <f t="shared" si="0"/>
        <v>37000</v>
      </c>
      <c r="G25" s="26">
        <v>37000</v>
      </c>
      <c r="H25" s="22"/>
      <c r="I25" s="162"/>
      <c r="L25" s="161"/>
    </row>
    <row r="26" spans="1:12" ht="15.75" customHeight="1">
      <c r="A26" s="23">
        <v>19</v>
      </c>
      <c r="B26" s="32" t="s">
        <v>275</v>
      </c>
      <c r="C26" s="25" t="s">
        <v>10</v>
      </c>
      <c r="D26" s="27">
        <v>0</v>
      </c>
      <c r="E26" s="27"/>
      <c r="F26" s="27">
        <f t="shared" si="0"/>
        <v>0</v>
      </c>
      <c r="G26" s="26">
        <v>0</v>
      </c>
      <c r="H26" s="22"/>
      <c r="I26" s="162"/>
      <c r="L26" s="161"/>
    </row>
    <row r="27" spans="1:12" ht="15.75" customHeight="1">
      <c r="A27" s="23">
        <v>20</v>
      </c>
      <c r="B27" s="32" t="s">
        <v>203</v>
      </c>
      <c r="C27" s="25" t="s">
        <v>10</v>
      </c>
      <c r="D27" s="27">
        <v>15000</v>
      </c>
      <c r="E27" s="27"/>
      <c r="F27" s="27">
        <f t="shared" si="0"/>
        <v>15000</v>
      </c>
      <c r="G27" s="26">
        <v>15000</v>
      </c>
      <c r="H27" s="22"/>
      <c r="I27" s="162"/>
      <c r="L27" s="161"/>
    </row>
    <row r="28" spans="1:12" ht="26.25">
      <c r="A28" s="23">
        <v>21</v>
      </c>
      <c r="B28" s="32" t="s">
        <v>272</v>
      </c>
      <c r="C28" s="25" t="s">
        <v>10</v>
      </c>
      <c r="D28" s="27">
        <v>26000</v>
      </c>
      <c r="E28" s="27"/>
      <c r="F28" s="27">
        <f t="shared" si="0"/>
        <v>26000</v>
      </c>
      <c r="G28" s="26">
        <v>26000</v>
      </c>
      <c r="H28" s="22"/>
      <c r="I28" s="162"/>
      <c r="L28" s="161"/>
    </row>
    <row r="29" spans="1:12" ht="15">
      <c r="A29" s="23">
        <v>22</v>
      </c>
      <c r="B29" s="32" t="s">
        <v>273</v>
      </c>
      <c r="C29" s="25" t="s">
        <v>10</v>
      </c>
      <c r="D29" s="27">
        <v>13000</v>
      </c>
      <c r="E29" s="27"/>
      <c r="F29" s="27">
        <f t="shared" si="0"/>
        <v>13000</v>
      </c>
      <c r="G29" s="26">
        <v>13000</v>
      </c>
      <c r="H29" s="22"/>
      <c r="I29" s="162"/>
      <c r="L29" s="161"/>
    </row>
    <row r="30" spans="1:12" ht="15">
      <c r="A30" s="23">
        <v>23</v>
      </c>
      <c r="B30" s="32" t="s">
        <v>274</v>
      </c>
      <c r="C30" s="25" t="s">
        <v>10</v>
      </c>
      <c r="D30" s="27">
        <v>17000</v>
      </c>
      <c r="E30" s="27"/>
      <c r="F30" s="27">
        <f t="shared" si="0"/>
        <v>17000</v>
      </c>
      <c r="G30" s="26">
        <v>17000</v>
      </c>
      <c r="H30" s="22"/>
      <c r="I30" s="162"/>
      <c r="L30" s="161"/>
    </row>
    <row r="31" spans="1:12" ht="15">
      <c r="A31" s="23">
        <v>24</v>
      </c>
      <c r="B31" s="32" t="s">
        <v>277</v>
      </c>
      <c r="C31" s="25" t="s">
        <v>10</v>
      </c>
      <c r="D31" s="27">
        <v>190000</v>
      </c>
      <c r="E31" s="27"/>
      <c r="F31" s="27">
        <f t="shared" si="0"/>
        <v>190000</v>
      </c>
      <c r="G31" s="26">
        <v>190000</v>
      </c>
      <c r="H31" s="22"/>
      <c r="I31" s="162"/>
      <c r="L31" s="161"/>
    </row>
    <row r="32" spans="1:12" ht="15">
      <c r="A32" s="23">
        <v>25</v>
      </c>
      <c r="B32" s="32" t="s">
        <v>283</v>
      </c>
      <c r="C32" s="25" t="s">
        <v>10</v>
      </c>
      <c r="D32" s="27">
        <v>15000</v>
      </c>
      <c r="E32" s="27"/>
      <c r="F32" s="27">
        <f t="shared" si="0"/>
        <v>15000</v>
      </c>
      <c r="G32" s="26">
        <v>15000</v>
      </c>
      <c r="H32" s="22"/>
      <c r="I32" s="162"/>
      <c r="L32" s="161"/>
    </row>
    <row r="33" spans="1:12" ht="15">
      <c r="A33" s="23">
        <v>26</v>
      </c>
      <c r="B33" s="32" t="s">
        <v>284</v>
      </c>
      <c r="C33" s="25" t="s">
        <v>10</v>
      </c>
      <c r="D33" s="27">
        <v>23000</v>
      </c>
      <c r="E33" s="27"/>
      <c r="F33" s="27">
        <f t="shared" si="0"/>
        <v>23000</v>
      </c>
      <c r="G33" s="26">
        <v>23000</v>
      </c>
      <c r="H33" s="22"/>
      <c r="I33" s="162"/>
      <c r="L33" s="161"/>
    </row>
    <row r="34" spans="1:12" ht="15">
      <c r="A34" s="33"/>
      <c r="B34" s="20" t="s">
        <v>218</v>
      </c>
      <c r="C34" s="21"/>
      <c r="D34" s="22">
        <f>SUM(D35)</f>
        <v>10000</v>
      </c>
      <c r="E34" s="22">
        <f>SUM(E35)</f>
        <v>0</v>
      </c>
      <c r="F34" s="22">
        <f>SUM(F35)</f>
        <v>10000</v>
      </c>
      <c r="G34" s="22">
        <f>SUM(G35)</f>
        <v>10000</v>
      </c>
      <c r="H34" s="22">
        <f>SUM(H35)</f>
        <v>0</v>
      </c>
      <c r="I34" s="162"/>
      <c r="L34" s="161"/>
    </row>
    <row r="35" spans="1:12" ht="26.25">
      <c r="A35" s="23">
        <v>1</v>
      </c>
      <c r="B35" s="34" t="s">
        <v>27</v>
      </c>
      <c r="C35" s="25" t="s">
        <v>28</v>
      </c>
      <c r="D35" s="27">
        <v>10000</v>
      </c>
      <c r="E35" s="27"/>
      <c r="F35" s="27">
        <f>D35+E35</f>
        <v>10000</v>
      </c>
      <c r="G35" s="27">
        <v>10000</v>
      </c>
      <c r="H35" s="22"/>
      <c r="I35" s="162"/>
      <c r="L35" s="161"/>
    </row>
    <row r="36" spans="1:12" ht="15">
      <c r="A36" s="33"/>
      <c r="B36" s="20" t="s">
        <v>217</v>
      </c>
      <c r="C36" s="21"/>
      <c r="D36" s="22">
        <f>SUM(D37:D37)</f>
        <v>100000</v>
      </c>
      <c r="E36" s="22">
        <f>SUM(E37:E37)</f>
        <v>0</v>
      </c>
      <c r="F36" s="22">
        <f>SUM(F37:F37)</f>
        <v>100000</v>
      </c>
      <c r="G36" s="22">
        <f>SUM(G37:G37)</f>
        <v>100000</v>
      </c>
      <c r="H36" s="22">
        <f>SUM(H37:H37)</f>
        <v>0</v>
      </c>
      <c r="I36" s="162"/>
      <c r="L36" s="161"/>
    </row>
    <row r="37" spans="1:12" ht="26.25">
      <c r="A37" s="23">
        <v>1</v>
      </c>
      <c r="B37" s="34" t="s">
        <v>29</v>
      </c>
      <c r="C37" s="25" t="s">
        <v>30</v>
      </c>
      <c r="D37" s="27">
        <v>100000</v>
      </c>
      <c r="E37" s="27"/>
      <c r="F37" s="27">
        <f>D37+E37</f>
        <v>100000</v>
      </c>
      <c r="G37" s="27">
        <v>100000</v>
      </c>
      <c r="H37" s="22"/>
      <c r="I37" s="162"/>
      <c r="L37" s="161"/>
    </row>
    <row r="38" spans="1:12" ht="15">
      <c r="A38" s="33"/>
      <c r="B38" s="20" t="s">
        <v>216</v>
      </c>
      <c r="C38" s="21"/>
      <c r="D38" s="22">
        <f>SUM(D39:D42)</f>
        <v>573000</v>
      </c>
      <c r="E38" s="22">
        <f>SUM(E39:E42)</f>
        <v>0</v>
      </c>
      <c r="F38" s="22">
        <f>SUM(F39:F42)</f>
        <v>573000</v>
      </c>
      <c r="G38" s="22">
        <f>SUM(G39:G42)</f>
        <v>573000</v>
      </c>
      <c r="H38" s="22">
        <f>SUM(H39:H42)</f>
        <v>0</v>
      </c>
      <c r="I38" s="162"/>
      <c r="L38" s="161"/>
    </row>
    <row r="39" spans="1:12" ht="15">
      <c r="A39" s="23">
        <v>1</v>
      </c>
      <c r="B39" s="34" t="s">
        <v>31</v>
      </c>
      <c r="C39" s="25" t="s">
        <v>32</v>
      </c>
      <c r="D39" s="27">
        <v>127000</v>
      </c>
      <c r="E39" s="27"/>
      <c r="F39" s="27">
        <f>D39+E39</f>
        <v>127000</v>
      </c>
      <c r="G39" s="27">
        <v>127000</v>
      </c>
      <c r="H39" s="22"/>
      <c r="I39" s="162"/>
      <c r="L39" s="161"/>
    </row>
    <row r="40" spans="1:12" ht="15">
      <c r="A40" s="23">
        <v>2</v>
      </c>
      <c r="B40" s="34" t="s">
        <v>33</v>
      </c>
      <c r="C40" s="25" t="s">
        <v>32</v>
      </c>
      <c r="D40" s="27">
        <v>300000</v>
      </c>
      <c r="E40" s="27"/>
      <c r="F40" s="27">
        <f>D40+E40</f>
        <v>300000</v>
      </c>
      <c r="G40" s="27">
        <v>300000</v>
      </c>
      <c r="H40" s="22"/>
      <c r="I40" s="162"/>
      <c r="L40" s="161"/>
    </row>
    <row r="41" spans="1:12" ht="26.25">
      <c r="A41" s="23">
        <v>3</v>
      </c>
      <c r="B41" s="31" t="s">
        <v>34</v>
      </c>
      <c r="C41" s="25" t="s">
        <v>32</v>
      </c>
      <c r="D41" s="27">
        <v>5000</v>
      </c>
      <c r="E41" s="27"/>
      <c r="F41" s="27">
        <f>D41+E41</f>
        <v>5000</v>
      </c>
      <c r="G41" s="27">
        <v>5000</v>
      </c>
      <c r="H41" s="22"/>
      <c r="I41" s="162"/>
      <c r="L41" s="161"/>
    </row>
    <row r="42" spans="1:12" ht="26.25">
      <c r="A42" s="23">
        <v>4</v>
      </c>
      <c r="B42" s="31" t="s">
        <v>189</v>
      </c>
      <c r="C42" s="25" t="s">
        <v>32</v>
      </c>
      <c r="D42" s="27">
        <v>141000</v>
      </c>
      <c r="E42" s="27"/>
      <c r="F42" s="27">
        <f>D42+E42</f>
        <v>141000</v>
      </c>
      <c r="G42" s="27">
        <v>141000</v>
      </c>
      <c r="H42" s="22"/>
      <c r="I42" s="162"/>
      <c r="L42" s="161"/>
    </row>
    <row r="43" spans="1:12" ht="15">
      <c r="A43" s="23"/>
      <c r="B43" s="20" t="s">
        <v>35</v>
      </c>
      <c r="C43" s="25"/>
      <c r="D43" s="22">
        <f>SUM(D44:D49)</f>
        <v>1796000</v>
      </c>
      <c r="E43" s="22">
        <f>SUM(E44:E49)</f>
        <v>0</v>
      </c>
      <c r="F43" s="22">
        <f>SUM(F44:F49)</f>
        <v>1796000</v>
      </c>
      <c r="G43" s="22">
        <f>SUM(G44:G49)</f>
        <v>1796000</v>
      </c>
      <c r="H43" s="22">
        <f>SUM(H44:H49)</f>
        <v>0</v>
      </c>
      <c r="I43" s="162"/>
      <c r="L43" s="161"/>
    </row>
    <row r="44" spans="1:12" ht="51.75">
      <c r="A44" s="23">
        <v>1</v>
      </c>
      <c r="B44" s="34" t="s">
        <v>36</v>
      </c>
      <c r="C44" s="25" t="s">
        <v>37</v>
      </c>
      <c r="D44" s="27">
        <v>1000</v>
      </c>
      <c r="E44" s="27"/>
      <c r="F44" s="27">
        <f aca="true" t="shared" si="1" ref="F44:F49">D44+E44</f>
        <v>1000</v>
      </c>
      <c r="G44" s="27">
        <v>1000</v>
      </c>
      <c r="H44" s="22"/>
      <c r="I44" s="162"/>
      <c r="L44" s="161"/>
    </row>
    <row r="45" spans="1:12" ht="39">
      <c r="A45" s="23">
        <v>2</v>
      </c>
      <c r="B45" s="34" t="s">
        <v>38</v>
      </c>
      <c r="C45" s="25" t="s">
        <v>37</v>
      </c>
      <c r="D45" s="27">
        <v>1488000</v>
      </c>
      <c r="E45" s="27"/>
      <c r="F45" s="27">
        <f t="shared" si="1"/>
        <v>1488000</v>
      </c>
      <c r="G45" s="27">
        <v>1488000</v>
      </c>
      <c r="H45" s="22"/>
      <c r="I45" s="162"/>
      <c r="L45" s="161"/>
    </row>
    <row r="46" spans="1:12" ht="26.25">
      <c r="A46" s="23">
        <v>3</v>
      </c>
      <c r="B46" s="24" t="s">
        <v>39</v>
      </c>
      <c r="C46" s="25" t="s">
        <v>37</v>
      </c>
      <c r="D46" s="27">
        <v>250000</v>
      </c>
      <c r="E46" s="27"/>
      <c r="F46" s="27">
        <f t="shared" si="1"/>
        <v>250000</v>
      </c>
      <c r="G46" s="27">
        <v>250000</v>
      </c>
      <c r="H46" s="22"/>
      <c r="I46" s="162"/>
      <c r="L46" s="161"/>
    </row>
    <row r="47" spans="1:12" ht="26.25">
      <c r="A47" s="23">
        <v>4</v>
      </c>
      <c r="B47" s="24" t="s">
        <v>40</v>
      </c>
      <c r="C47" s="25" t="s">
        <v>37</v>
      </c>
      <c r="D47" s="27">
        <v>15000</v>
      </c>
      <c r="E47" s="27"/>
      <c r="F47" s="27">
        <f t="shared" si="1"/>
        <v>15000</v>
      </c>
      <c r="G47" s="27">
        <v>15000</v>
      </c>
      <c r="H47" s="22"/>
      <c r="I47" s="162"/>
      <c r="L47" s="161"/>
    </row>
    <row r="48" spans="1:12" ht="15">
      <c r="A48" s="23">
        <v>5</v>
      </c>
      <c r="B48" s="24" t="s">
        <v>41</v>
      </c>
      <c r="C48" s="25" t="s">
        <v>37</v>
      </c>
      <c r="D48" s="27">
        <v>3000</v>
      </c>
      <c r="E48" s="27"/>
      <c r="F48" s="27">
        <f t="shared" si="1"/>
        <v>3000</v>
      </c>
      <c r="G48" s="27">
        <v>3000</v>
      </c>
      <c r="H48" s="22"/>
      <c r="I48" s="162"/>
      <c r="L48" s="161"/>
    </row>
    <row r="49" spans="1:12" ht="15">
      <c r="A49" s="23">
        <v>6</v>
      </c>
      <c r="B49" s="24" t="s">
        <v>230</v>
      </c>
      <c r="C49" s="25" t="s">
        <v>37</v>
      </c>
      <c r="D49" s="27">
        <v>39000</v>
      </c>
      <c r="E49" s="27"/>
      <c r="F49" s="27">
        <f t="shared" si="1"/>
        <v>39000</v>
      </c>
      <c r="G49" s="27">
        <v>39000</v>
      </c>
      <c r="H49" s="22"/>
      <c r="I49" s="162"/>
      <c r="L49" s="161"/>
    </row>
    <row r="50" spans="1:12" ht="15">
      <c r="A50" s="33"/>
      <c r="B50" s="20" t="s">
        <v>42</v>
      </c>
      <c r="C50" s="21"/>
      <c r="D50" s="22">
        <f>SUM(D51:D57)+D58+D69</f>
        <v>53666000</v>
      </c>
      <c r="E50" s="22">
        <f>SUM(E51:E57)+E58+E69</f>
        <v>0</v>
      </c>
      <c r="F50" s="22">
        <f>SUM(F51:F57)+F58+F69</f>
        <v>53666000</v>
      </c>
      <c r="G50" s="22">
        <f>SUM(G51:G57)+G58+G69</f>
        <v>53666000</v>
      </c>
      <c r="H50" s="22">
        <f>SUM(H51:H57)+H58+H69</f>
        <v>0</v>
      </c>
      <c r="I50" s="162"/>
      <c r="L50" s="161"/>
    </row>
    <row r="51" spans="1:12" ht="26.25">
      <c r="A51" s="23">
        <v>1</v>
      </c>
      <c r="B51" s="24" t="s">
        <v>43</v>
      </c>
      <c r="C51" s="25" t="s">
        <v>44</v>
      </c>
      <c r="D51" s="27">
        <v>54000</v>
      </c>
      <c r="E51" s="27"/>
      <c r="F51" s="27">
        <f aca="true" t="shared" si="2" ref="F51:F57">D51+E51</f>
        <v>54000</v>
      </c>
      <c r="G51" s="27">
        <v>54000</v>
      </c>
      <c r="H51" s="22"/>
      <c r="I51" s="162"/>
      <c r="L51" s="161"/>
    </row>
    <row r="52" spans="1:12" ht="26.25">
      <c r="A52" s="23">
        <v>2</v>
      </c>
      <c r="B52" s="24" t="s">
        <v>45</v>
      </c>
      <c r="C52" s="25" t="s">
        <v>44</v>
      </c>
      <c r="D52" s="27">
        <v>642000</v>
      </c>
      <c r="E52" s="27"/>
      <c r="F52" s="27">
        <f t="shared" si="2"/>
        <v>642000</v>
      </c>
      <c r="G52" s="35">
        <v>642000</v>
      </c>
      <c r="H52" s="22"/>
      <c r="I52" s="162"/>
      <c r="L52" s="161"/>
    </row>
    <row r="53" spans="1:12" ht="26.25">
      <c r="A53" s="23">
        <v>3</v>
      </c>
      <c r="B53" s="36" t="s">
        <v>46</v>
      </c>
      <c r="C53" s="25" t="s">
        <v>47</v>
      </c>
      <c r="D53" s="27">
        <v>1979000</v>
      </c>
      <c r="E53" s="27"/>
      <c r="F53" s="27">
        <f t="shared" si="2"/>
        <v>1979000</v>
      </c>
      <c r="G53" s="27">
        <v>1979000</v>
      </c>
      <c r="H53" s="22"/>
      <c r="I53" s="162"/>
      <c r="L53" s="161"/>
    </row>
    <row r="54" spans="1:12" ht="26.25">
      <c r="A54" s="23">
        <v>4</v>
      </c>
      <c r="B54" s="36" t="s">
        <v>48</v>
      </c>
      <c r="C54" s="25" t="s">
        <v>44</v>
      </c>
      <c r="D54" s="27">
        <v>27000</v>
      </c>
      <c r="E54" s="27"/>
      <c r="F54" s="27">
        <f t="shared" si="2"/>
        <v>27000</v>
      </c>
      <c r="G54" s="27">
        <v>27000</v>
      </c>
      <c r="H54" s="22"/>
      <c r="I54" s="162"/>
      <c r="L54" s="161"/>
    </row>
    <row r="55" spans="1:12" ht="26.25">
      <c r="A55" s="23">
        <v>5</v>
      </c>
      <c r="B55" s="36" t="s">
        <v>49</v>
      </c>
      <c r="C55" s="25" t="s">
        <v>44</v>
      </c>
      <c r="D55" s="27">
        <v>13000</v>
      </c>
      <c r="E55" s="27"/>
      <c r="F55" s="27">
        <f t="shared" si="2"/>
        <v>13000</v>
      </c>
      <c r="G55" s="27">
        <v>13000</v>
      </c>
      <c r="H55" s="22"/>
      <c r="I55" s="162"/>
      <c r="L55" s="161"/>
    </row>
    <row r="56" spans="1:12" ht="15">
      <c r="A56" s="23">
        <v>6</v>
      </c>
      <c r="B56" s="36" t="s">
        <v>50</v>
      </c>
      <c r="C56" s="25" t="s">
        <v>44</v>
      </c>
      <c r="D56" s="27">
        <v>3000</v>
      </c>
      <c r="E56" s="27"/>
      <c r="F56" s="27">
        <f t="shared" si="2"/>
        <v>3000</v>
      </c>
      <c r="G56" s="27">
        <v>3000</v>
      </c>
      <c r="H56" s="37"/>
      <c r="I56" s="162"/>
      <c r="L56" s="161"/>
    </row>
    <row r="57" spans="1:12" ht="39">
      <c r="A57" s="23">
        <v>7</v>
      </c>
      <c r="B57" s="36" t="s">
        <v>271</v>
      </c>
      <c r="C57" s="25" t="s">
        <v>44</v>
      </c>
      <c r="D57" s="27">
        <v>35000</v>
      </c>
      <c r="E57" s="27"/>
      <c r="F57" s="27">
        <f t="shared" si="2"/>
        <v>35000</v>
      </c>
      <c r="G57" s="27">
        <v>35000</v>
      </c>
      <c r="H57" s="37"/>
      <c r="I57" s="162"/>
      <c r="L57" s="161"/>
    </row>
    <row r="58" spans="1:12" ht="26.25">
      <c r="A58" s="38">
        <v>7</v>
      </c>
      <c r="B58" s="39" t="s">
        <v>51</v>
      </c>
      <c r="C58" s="21"/>
      <c r="D58" s="40">
        <f>SUM(D59:D68)</f>
        <v>168000</v>
      </c>
      <c r="E58" s="40">
        <f>SUM(E59:E68)</f>
        <v>0</v>
      </c>
      <c r="F58" s="40">
        <f>SUM(F59:F68)</f>
        <v>168000</v>
      </c>
      <c r="G58" s="40">
        <f>SUM(G59:G68)</f>
        <v>168000</v>
      </c>
      <c r="H58" s="40">
        <f>SUM(H59:H67)</f>
        <v>0</v>
      </c>
      <c r="I58" s="162"/>
      <c r="L58" s="161"/>
    </row>
    <row r="59" spans="1:12" ht="15">
      <c r="A59" s="41" t="s">
        <v>52</v>
      </c>
      <c r="B59" s="34" t="s">
        <v>53</v>
      </c>
      <c r="C59" s="25" t="s">
        <v>44</v>
      </c>
      <c r="D59" s="27">
        <v>25000</v>
      </c>
      <c r="E59" s="27"/>
      <c r="F59" s="27">
        <f aca="true" t="shared" si="3" ref="F59:F69">D59+E59</f>
        <v>25000</v>
      </c>
      <c r="G59" s="37">
        <v>25000</v>
      </c>
      <c r="H59" s="37"/>
      <c r="I59" s="162"/>
      <c r="L59" s="161"/>
    </row>
    <row r="60" spans="1:12" ht="12.75" customHeight="1">
      <c r="A60" s="41" t="s">
        <v>54</v>
      </c>
      <c r="B60" s="34" t="s">
        <v>55</v>
      </c>
      <c r="C60" s="25" t="s">
        <v>44</v>
      </c>
      <c r="D60" s="27">
        <v>28000</v>
      </c>
      <c r="E60" s="27"/>
      <c r="F60" s="27">
        <f t="shared" si="3"/>
        <v>28000</v>
      </c>
      <c r="G60" s="37">
        <v>28000</v>
      </c>
      <c r="H60" s="37"/>
      <c r="I60" s="162"/>
      <c r="L60" s="161"/>
    </row>
    <row r="61" spans="1:12" ht="15">
      <c r="A61" s="41" t="s">
        <v>56</v>
      </c>
      <c r="B61" s="34" t="s">
        <v>58</v>
      </c>
      <c r="C61" s="25" t="s">
        <v>44</v>
      </c>
      <c r="D61" s="27">
        <v>10000</v>
      </c>
      <c r="E61" s="27"/>
      <c r="F61" s="27">
        <f t="shared" si="3"/>
        <v>10000</v>
      </c>
      <c r="G61" s="37">
        <v>10000</v>
      </c>
      <c r="H61" s="37"/>
      <c r="I61" s="162"/>
      <c r="L61" s="161"/>
    </row>
    <row r="62" spans="1:12" ht="15">
      <c r="A62" s="41" t="s">
        <v>57</v>
      </c>
      <c r="B62" s="34" t="s">
        <v>60</v>
      </c>
      <c r="C62" s="25" t="s">
        <v>44</v>
      </c>
      <c r="D62" s="27">
        <v>7000</v>
      </c>
      <c r="E62" s="27"/>
      <c r="F62" s="27">
        <f t="shared" si="3"/>
        <v>7000</v>
      </c>
      <c r="G62" s="37">
        <v>7000</v>
      </c>
      <c r="H62" s="37"/>
      <c r="I62" s="162"/>
      <c r="L62" s="161"/>
    </row>
    <row r="63" spans="1:12" ht="15">
      <c r="A63" s="41" t="s">
        <v>59</v>
      </c>
      <c r="B63" s="34" t="s">
        <v>191</v>
      </c>
      <c r="C63" s="25" t="s">
        <v>44</v>
      </c>
      <c r="D63" s="27">
        <v>4000</v>
      </c>
      <c r="E63" s="27"/>
      <c r="F63" s="27">
        <f t="shared" si="3"/>
        <v>4000</v>
      </c>
      <c r="G63" s="37">
        <v>4000</v>
      </c>
      <c r="H63" s="37"/>
      <c r="I63" s="162"/>
      <c r="L63" s="161"/>
    </row>
    <row r="64" spans="1:12" ht="15">
      <c r="A64" s="41" t="s">
        <v>196</v>
      </c>
      <c r="B64" s="34" t="s">
        <v>192</v>
      </c>
      <c r="C64" s="25" t="s">
        <v>44</v>
      </c>
      <c r="D64" s="27">
        <v>18000</v>
      </c>
      <c r="E64" s="27"/>
      <c r="F64" s="27">
        <f t="shared" si="3"/>
        <v>18000</v>
      </c>
      <c r="G64" s="37">
        <v>18000</v>
      </c>
      <c r="H64" s="37"/>
      <c r="I64" s="162"/>
      <c r="L64" s="161"/>
    </row>
    <row r="65" spans="1:12" ht="15">
      <c r="A65" s="41" t="s">
        <v>197</v>
      </c>
      <c r="B65" s="34" t="s">
        <v>193</v>
      </c>
      <c r="C65" s="25" t="s">
        <v>44</v>
      </c>
      <c r="D65" s="27">
        <v>4000</v>
      </c>
      <c r="E65" s="27"/>
      <c r="F65" s="27">
        <f t="shared" si="3"/>
        <v>4000</v>
      </c>
      <c r="G65" s="37">
        <v>4000</v>
      </c>
      <c r="H65" s="37"/>
      <c r="I65" s="162"/>
      <c r="L65" s="161"/>
    </row>
    <row r="66" spans="1:12" ht="15">
      <c r="A66" s="41" t="s">
        <v>198</v>
      </c>
      <c r="B66" s="34" t="s">
        <v>194</v>
      </c>
      <c r="C66" s="25" t="s">
        <v>44</v>
      </c>
      <c r="D66" s="27">
        <v>3000</v>
      </c>
      <c r="E66" s="27"/>
      <c r="F66" s="27">
        <f t="shared" si="3"/>
        <v>3000</v>
      </c>
      <c r="G66" s="37">
        <v>3000</v>
      </c>
      <c r="H66" s="37"/>
      <c r="I66" s="162"/>
      <c r="L66" s="161"/>
    </row>
    <row r="67" spans="1:12" ht="15">
      <c r="A67" s="41" t="s">
        <v>199</v>
      </c>
      <c r="B67" s="34" t="s">
        <v>195</v>
      </c>
      <c r="C67" s="25" t="s">
        <v>44</v>
      </c>
      <c r="D67" s="27">
        <v>3000</v>
      </c>
      <c r="E67" s="27"/>
      <c r="F67" s="27">
        <f t="shared" si="3"/>
        <v>3000</v>
      </c>
      <c r="G67" s="37">
        <v>3000</v>
      </c>
      <c r="H67" s="37"/>
      <c r="I67" s="162"/>
      <c r="L67" s="161"/>
    </row>
    <row r="68" spans="1:12" ht="15">
      <c r="A68" s="41" t="s">
        <v>200</v>
      </c>
      <c r="B68" s="34" t="s">
        <v>231</v>
      </c>
      <c r="C68" s="25" t="s">
        <v>44</v>
      </c>
      <c r="D68" s="27">
        <v>66000</v>
      </c>
      <c r="E68" s="27"/>
      <c r="F68" s="27">
        <f t="shared" si="3"/>
        <v>66000</v>
      </c>
      <c r="G68" s="37">
        <v>66000</v>
      </c>
      <c r="H68" s="37"/>
      <c r="I68" s="162"/>
      <c r="L68" s="161"/>
    </row>
    <row r="69" spans="1:12" ht="15">
      <c r="A69" s="42" t="s">
        <v>61</v>
      </c>
      <c r="B69" s="43" t="s">
        <v>62</v>
      </c>
      <c r="C69" s="25">
        <v>84</v>
      </c>
      <c r="D69" s="44">
        <v>50745000</v>
      </c>
      <c r="E69" s="44"/>
      <c r="F69" s="44">
        <f t="shared" si="3"/>
        <v>50745000</v>
      </c>
      <c r="G69" s="44">
        <f>51000000-285000+30000</f>
        <v>50745000</v>
      </c>
      <c r="H69" s="45"/>
      <c r="I69" s="162"/>
      <c r="L69" s="161"/>
    </row>
    <row r="70" spans="1:12" ht="15">
      <c r="A70" s="46"/>
      <c r="B70" s="16" t="s">
        <v>63</v>
      </c>
      <c r="C70" s="47"/>
      <c r="D70" s="48">
        <f>SUM(D71:D73)</f>
        <v>24000</v>
      </c>
      <c r="E70" s="48">
        <f>SUM(E71:E73)</f>
        <v>0</v>
      </c>
      <c r="F70" s="48">
        <f>SUM(F71:F73)</f>
        <v>24000</v>
      </c>
      <c r="G70" s="48">
        <f>SUM(G71:G73)</f>
        <v>24000</v>
      </c>
      <c r="H70" s="48">
        <f>SUM(H71:H73)</f>
        <v>0</v>
      </c>
      <c r="I70" s="162"/>
      <c r="L70" s="161"/>
    </row>
    <row r="71" spans="1:12" ht="15">
      <c r="A71" s="49">
        <v>1</v>
      </c>
      <c r="B71" s="32" t="s">
        <v>220</v>
      </c>
      <c r="C71" s="50" t="s">
        <v>28</v>
      </c>
      <c r="D71" s="27">
        <v>15000</v>
      </c>
      <c r="E71" s="27"/>
      <c r="F71" s="27">
        <f>D71+E71</f>
        <v>15000</v>
      </c>
      <c r="G71" s="27">
        <v>15000</v>
      </c>
      <c r="H71" s="51"/>
      <c r="I71" s="162"/>
      <c r="L71" s="161"/>
    </row>
    <row r="72" spans="1:12" ht="26.25">
      <c r="A72" s="49">
        <v>2</v>
      </c>
      <c r="B72" s="32" t="s">
        <v>249</v>
      </c>
      <c r="C72" s="50" t="s">
        <v>28</v>
      </c>
      <c r="D72" s="27">
        <v>4500</v>
      </c>
      <c r="E72" s="27"/>
      <c r="F72" s="27">
        <f>D72+E72</f>
        <v>4500</v>
      </c>
      <c r="G72" s="27">
        <v>4500</v>
      </c>
      <c r="H72" s="51"/>
      <c r="I72" s="162"/>
      <c r="L72" s="161"/>
    </row>
    <row r="73" spans="1:12" ht="26.25">
      <c r="A73" s="49">
        <v>3</v>
      </c>
      <c r="B73" s="32" t="s">
        <v>250</v>
      </c>
      <c r="C73" s="50" t="s">
        <v>28</v>
      </c>
      <c r="D73" s="27">
        <v>4500</v>
      </c>
      <c r="E73" s="27"/>
      <c r="F73" s="27">
        <f>D73+E73</f>
        <v>4500</v>
      </c>
      <c r="G73" s="27">
        <v>4500</v>
      </c>
      <c r="H73" s="51"/>
      <c r="I73" s="162"/>
      <c r="L73" s="161"/>
    </row>
    <row r="74" spans="1:12" ht="26.25">
      <c r="A74" s="52"/>
      <c r="B74" s="53" t="s">
        <v>221</v>
      </c>
      <c r="C74" s="54"/>
      <c r="D74" s="55">
        <f>SUM(D75:D77)</f>
        <v>12000</v>
      </c>
      <c r="E74" s="55">
        <f>SUM(E75:E77)</f>
        <v>0</v>
      </c>
      <c r="F74" s="55">
        <f>SUM(F75:F77)</f>
        <v>12000</v>
      </c>
      <c r="G74" s="55">
        <f>SUM(G75:G77)</f>
        <v>12000</v>
      </c>
      <c r="H74" s="55">
        <f>SUM(H75:H77)</f>
        <v>0</v>
      </c>
      <c r="I74" s="162"/>
      <c r="L74" s="161"/>
    </row>
    <row r="75" spans="1:12" ht="15">
      <c r="A75" s="49">
        <v>1</v>
      </c>
      <c r="B75" s="32" t="s">
        <v>64</v>
      </c>
      <c r="C75" s="56" t="s">
        <v>65</v>
      </c>
      <c r="D75" s="27">
        <v>3000</v>
      </c>
      <c r="E75" s="27"/>
      <c r="F75" s="27">
        <f>D75+E75</f>
        <v>3000</v>
      </c>
      <c r="G75" s="26">
        <v>3000</v>
      </c>
      <c r="H75" s="26"/>
      <c r="I75" s="162"/>
      <c r="L75" s="161"/>
    </row>
    <row r="76" spans="1:12" ht="15">
      <c r="A76" s="49">
        <v>2</v>
      </c>
      <c r="B76" s="32" t="s">
        <v>66</v>
      </c>
      <c r="C76" s="56" t="s">
        <v>65</v>
      </c>
      <c r="D76" s="27">
        <v>5000</v>
      </c>
      <c r="E76" s="27"/>
      <c r="F76" s="27">
        <f>D76+E76</f>
        <v>5000</v>
      </c>
      <c r="G76" s="26">
        <v>5000</v>
      </c>
      <c r="H76" s="26"/>
      <c r="I76" s="162"/>
      <c r="L76" s="161"/>
    </row>
    <row r="77" spans="1:12" ht="15">
      <c r="A77" s="49">
        <v>3</v>
      </c>
      <c r="B77" s="32" t="s">
        <v>67</v>
      </c>
      <c r="C77" s="56" t="s">
        <v>65</v>
      </c>
      <c r="D77" s="27">
        <v>4000</v>
      </c>
      <c r="E77" s="27"/>
      <c r="F77" s="27">
        <f>D77+E77</f>
        <v>4000</v>
      </c>
      <c r="G77" s="26">
        <v>4000</v>
      </c>
      <c r="H77" s="26"/>
      <c r="I77" s="162"/>
      <c r="L77" s="161"/>
    </row>
    <row r="78" spans="1:12" ht="26.25">
      <c r="A78" s="52"/>
      <c r="B78" s="53" t="s">
        <v>222</v>
      </c>
      <c r="C78" s="57"/>
      <c r="D78" s="55">
        <f>SUM(D79:D80)</f>
        <v>17000</v>
      </c>
      <c r="E78" s="55">
        <f>SUM(E79:E80)</f>
        <v>0</v>
      </c>
      <c r="F78" s="55">
        <f>SUM(F79:F80)</f>
        <v>17000</v>
      </c>
      <c r="G78" s="55">
        <f>SUM(G79:G80)</f>
        <v>17000</v>
      </c>
      <c r="H78" s="55">
        <f>SUM(H79:H80)</f>
        <v>0</v>
      </c>
      <c r="I78" s="162"/>
      <c r="L78" s="161"/>
    </row>
    <row r="79" spans="1:12" ht="15">
      <c r="A79" s="58">
        <v>1</v>
      </c>
      <c r="B79" s="59" t="s">
        <v>68</v>
      </c>
      <c r="C79" s="25" t="s">
        <v>65</v>
      </c>
      <c r="D79" s="27">
        <v>12000</v>
      </c>
      <c r="E79" s="60"/>
      <c r="F79" s="27">
        <f>D79+E79</f>
        <v>12000</v>
      </c>
      <c r="G79" s="60">
        <v>12000</v>
      </c>
      <c r="H79" s="61"/>
      <c r="I79" s="162"/>
      <c r="L79" s="161"/>
    </row>
    <row r="80" spans="1:12" ht="26.25">
      <c r="A80" s="58">
        <v>2</v>
      </c>
      <c r="B80" s="144" t="s">
        <v>190</v>
      </c>
      <c r="C80" s="25" t="s">
        <v>65</v>
      </c>
      <c r="D80" s="27">
        <v>5000</v>
      </c>
      <c r="E80" s="60"/>
      <c r="F80" s="27">
        <f>D80+E80</f>
        <v>5000</v>
      </c>
      <c r="G80" s="60">
        <v>5000</v>
      </c>
      <c r="H80" s="61"/>
      <c r="I80" s="162"/>
      <c r="L80" s="161"/>
    </row>
    <row r="81" spans="1:12" ht="26.25">
      <c r="A81" s="52"/>
      <c r="B81" s="53" t="s">
        <v>223</v>
      </c>
      <c r="C81" s="57"/>
      <c r="D81" s="62">
        <f>SUM(D82)</f>
        <v>10000</v>
      </c>
      <c r="E81" s="62">
        <f>SUM(E82)</f>
        <v>0</v>
      </c>
      <c r="F81" s="62">
        <f>SUM(F82)</f>
        <v>10000</v>
      </c>
      <c r="G81" s="62">
        <f>SUM(G82)</f>
        <v>10000</v>
      </c>
      <c r="H81" s="62">
        <f>SUM(H82)</f>
        <v>0</v>
      </c>
      <c r="I81" s="162"/>
      <c r="L81" s="161"/>
    </row>
    <row r="82" spans="1:12" ht="15">
      <c r="A82" s="49">
        <v>1</v>
      </c>
      <c r="B82" s="63" t="s">
        <v>69</v>
      </c>
      <c r="C82" s="25" t="s">
        <v>65</v>
      </c>
      <c r="D82" s="27">
        <v>10000</v>
      </c>
      <c r="E82" s="27"/>
      <c r="F82" s="27">
        <f>D82+E82</f>
        <v>10000</v>
      </c>
      <c r="G82" s="27">
        <v>10000</v>
      </c>
      <c r="H82" s="26"/>
      <c r="I82" s="162"/>
      <c r="L82" s="161"/>
    </row>
    <row r="83" spans="1:12" ht="15">
      <c r="A83" s="64"/>
      <c r="B83" s="65" t="s">
        <v>70</v>
      </c>
      <c r="C83" s="66"/>
      <c r="D83" s="48">
        <f>D84+D127</f>
        <v>7502000</v>
      </c>
      <c r="E83" s="48">
        <f>E84+E127</f>
        <v>0</v>
      </c>
      <c r="F83" s="48">
        <f>F84+F127</f>
        <v>7502000</v>
      </c>
      <c r="G83" s="48">
        <f>G84+G127</f>
        <v>5505000</v>
      </c>
      <c r="H83" s="48">
        <f>H84+H127</f>
        <v>1997000</v>
      </c>
      <c r="I83" s="162"/>
      <c r="L83" s="161"/>
    </row>
    <row r="84" spans="1:12" ht="31.5" customHeight="1">
      <c r="A84" s="67"/>
      <c r="B84" s="68" t="s">
        <v>71</v>
      </c>
      <c r="C84" s="69">
        <v>66</v>
      </c>
      <c r="D84" s="70">
        <f>SUM(D85:D126)</f>
        <v>5598000</v>
      </c>
      <c r="E84" s="70">
        <f>SUM(E85:E126)</f>
        <v>0</v>
      </c>
      <c r="F84" s="70">
        <f>SUM(F85:F126)</f>
        <v>5598000</v>
      </c>
      <c r="G84" s="70">
        <f>SUM(G85:G126)</f>
        <v>4840000</v>
      </c>
      <c r="H84" s="70">
        <f>SUM(H85:H126)</f>
        <v>758000</v>
      </c>
      <c r="I84" s="162"/>
      <c r="L84" s="161"/>
    </row>
    <row r="85" spans="1:12" ht="15">
      <c r="A85" s="71">
        <v>1</v>
      </c>
      <c r="B85" s="28" t="s">
        <v>72</v>
      </c>
      <c r="C85" s="72" t="s">
        <v>30</v>
      </c>
      <c r="D85" s="27">
        <v>9000</v>
      </c>
      <c r="E85" s="27"/>
      <c r="F85" s="27">
        <f aca="true" t="shared" si="4" ref="F85:F126">D85+E85</f>
        <v>9000</v>
      </c>
      <c r="G85" s="73">
        <v>9000</v>
      </c>
      <c r="H85" s="74"/>
      <c r="I85" s="162"/>
      <c r="L85" s="161"/>
    </row>
    <row r="86" spans="1:12" ht="15">
      <c r="A86" s="71">
        <v>2</v>
      </c>
      <c r="B86" s="28" t="s">
        <v>73</v>
      </c>
      <c r="C86" s="72" t="s">
        <v>30</v>
      </c>
      <c r="D86" s="27">
        <v>74000</v>
      </c>
      <c r="E86" s="27"/>
      <c r="F86" s="27">
        <f t="shared" si="4"/>
        <v>74000</v>
      </c>
      <c r="G86" s="73">
        <v>74000</v>
      </c>
      <c r="H86" s="74"/>
      <c r="I86" s="162"/>
      <c r="L86" s="161"/>
    </row>
    <row r="87" spans="1:12" ht="15">
      <c r="A87" s="71">
        <v>3</v>
      </c>
      <c r="B87" s="28" t="s">
        <v>74</v>
      </c>
      <c r="C87" s="72" t="s">
        <v>30</v>
      </c>
      <c r="D87" s="27">
        <v>80000</v>
      </c>
      <c r="E87" s="27"/>
      <c r="F87" s="27">
        <f t="shared" si="4"/>
        <v>80000</v>
      </c>
      <c r="G87" s="73">
        <v>80000</v>
      </c>
      <c r="H87" s="74"/>
      <c r="I87" s="162"/>
      <c r="L87" s="161"/>
    </row>
    <row r="88" spans="1:12" ht="15">
      <c r="A88" s="71">
        <v>4</v>
      </c>
      <c r="B88" s="28" t="s">
        <v>75</v>
      </c>
      <c r="C88" s="72" t="s">
        <v>30</v>
      </c>
      <c r="D88" s="27">
        <v>53000</v>
      </c>
      <c r="E88" s="27"/>
      <c r="F88" s="27">
        <f t="shared" si="4"/>
        <v>53000</v>
      </c>
      <c r="G88" s="73">
        <v>53000</v>
      </c>
      <c r="H88" s="74"/>
      <c r="I88" s="162"/>
      <c r="L88" s="161"/>
    </row>
    <row r="89" spans="1:12" ht="15">
      <c r="A89" s="71">
        <v>5</v>
      </c>
      <c r="B89" s="28" t="s">
        <v>76</v>
      </c>
      <c r="C89" s="72" t="s">
        <v>30</v>
      </c>
      <c r="D89" s="27">
        <v>52000</v>
      </c>
      <c r="E89" s="27"/>
      <c r="F89" s="27">
        <f t="shared" si="4"/>
        <v>52000</v>
      </c>
      <c r="G89" s="73">
        <v>52000</v>
      </c>
      <c r="H89" s="74"/>
      <c r="I89" s="162"/>
      <c r="L89" s="161"/>
    </row>
    <row r="90" spans="1:12" ht="15">
      <c r="A90" s="71">
        <v>6</v>
      </c>
      <c r="B90" s="28" t="s">
        <v>77</v>
      </c>
      <c r="C90" s="72" t="s">
        <v>30</v>
      </c>
      <c r="D90" s="27">
        <v>20000</v>
      </c>
      <c r="E90" s="27"/>
      <c r="F90" s="27">
        <f t="shared" si="4"/>
        <v>20000</v>
      </c>
      <c r="G90" s="73">
        <v>20000</v>
      </c>
      <c r="H90" s="74"/>
      <c r="I90" s="162"/>
      <c r="L90" s="161"/>
    </row>
    <row r="91" spans="1:12" ht="15">
      <c r="A91" s="71">
        <v>7</v>
      </c>
      <c r="B91" s="28" t="s">
        <v>78</v>
      </c>
      <c r="C91" s="72" t="s">
        <v>30</v>
      </c>
      <c r="D91" s="27">
        <v>152000</v>
      </c>
      <c r="E91" s="27"/>
      <c r="F91" s="27">
        <f t="shared" si="4"/>
        <v>152000</v>
      </c>
      <c r="G91" s="73">
        <v>152000</v>
      </c>
      <c r="H91" s="74"/>
      <c r="I91" s="162"/>
      <c r="L91" s="161"/>
    </row>
    <row r="92" spans="1:12" ht="15">
      <c r="A92" s="71">
        <v>8</v>
      </c>
      <c r="B92" s="28" t="s">
        <v>79</v>
      </c>
      <c r="C92" s="72" t="s">
        <v>30</v>
      </c>
      <c r="D92" s="27">
        <v>438000</v>
      </c>
      <c r="E92" s="27"/>
      <c r="F92" s="27">
        <f t="shared" si="4"/>
        <v>438000</v>
      </c>
      <c r="G92" s="73">
        <v>438000</v>
      </c>
      <c r="H92" s="74"/>
      <c r="I92" s="162"/>
      <c r="L92" s="161"/>
    </row>
    <row r="93" spans="1:12" ht="15">
      <c r="A93" s="71">
        <v>9</v>
      </c>
      <c r="B93" s="24" t="s">
        <v>80</v>
      </c>
      <c r="C93" s="72" t="s">
        <v>30</v>
      </c>
      <c r="D93" s="27">
        <v>30000</v>
      </c>
      <c r="E93" s="27"/>
      <c r="F93" s="27">
        <f t="shared" si="4"/>
        <v>30000</v>
      </c>
      <c r="G93" s="73">
        <v>30000</v>
      </c>
      <c r="H93" s="74"/>
      <c r="I93" s="162"/>
      <c r="L93" s="161"/>
    </row>
    <row r="94" spans="1:12" ht="39">
      <c r="A94" s="71">
        <v>10</v>
      </c>
      <c r="B94" s="24" t="s">
        <v>81</v>
      </c>
      <c r="C94" s="72" t="s">
        <v>30</v>
      </c>
      <c r="D94" s="27">
        <v>15000</v>
      </c>
      <c r="E94" s="27"/>
      <c r="F94" s="27">
        <f t="shared" si="4"/>
        <v>15000</v>
      </c>
      <c r="G94" s="73">
        <v>15000</v>
      </c>
      <c r="H94" s="74"/>
      <c r="I94" s="162"/>
      <c r="L94" s="161"/>
    </row>
    <row r="95" spans="1:12" ht="15">
      <c r="A95" s="71">
        <v>11</v>
      </c>
      <c r="B95" s="24" t="s">
        <v>82</v>
      </c>
      <c r="C95" s="72" t="s">
        <v>30</v>
      </c>
      <c r="D95" s="27">
        <v>80000</v>
      </c>
      <c r="E95" s="27"/>
      <c r="F95" s="27">
        <f t="shared" si="4"/>
        <v>80000</v>
      </c>
      <c r="G95" s="73">
        <v>80000</v>
      </c>
      <c r="H95" s="74"/>
      <c r="I95" s="162"/>
      <c r="L95" s="161"/>
    </row>
    <row r="96" spans="1:12" ht="15">
      <c r="A96" s="71">
        <v>12</v>
      </c>
      <c r="B96" s="28" t="s">
        <v>83</v>
      </c>
      <c r="C96" s="72" t="s">
        <v>30</v>
      </c>
      <c r="D96" s="27">
        <v>150000</v>
      </c>
      <c r="E96" s="27"/>
      <c r="F96" s="27">
        <f t="shared" si="4"/>
        <v>150000</v>
      </c>
      <c r="G96" s="73">
        <v>150000</v>
      </c>
      <c r="H96" s="74"/>
      <c r="I96" s="162"/>
      <c r="L96" s="161"/>
    </row>
    <row r="97" spans="1:12" ht="15">
      <c r="A97" s="71">
        <v>13</v>
      </c>
      <c r="B97" s="24" t="s">
        <v>84</v>
      </c>
      <c r="C97" s="72" t="s">
        <v>30</v>
      </c>
      <c r="D97" s="27">
        <v>30000</v>
      </c>
      <c r="E97" s="27"/>
      <c r="F97" s="27">
        <f t="shared" si="4"/>
        <v>30000</v>
      </c>
      <c r="G97" s="73">
        <v>30000</v>
      </c>
      <c r="H97" s="74"/>
      <c r="I97" s="162"/>
      <c r="L97" s="161"/>
    </row>
    <row r="98" spans="1:12" ht="15">
      <c r="A98" s="71">
        <v>14</v>
      </c>
      <c r="B98" s="24" t="s">
        <v>224</v>
      </c>
      <c r="C98" s="72" t="s">
        <v>30</v>
      </c>
      <c r="D98" s="27">
        <v>15000</v>
      </c>
      <c r="E98" s="27"/>
      <c r="F98" s="27">
        <f t="shared" si="4"/>
        <v>15000</v>
      </c>
      <c r="G98" s="73">
        <v>15000</v>
      </c>
      <c r="H98" s="74"/>
      <c r="I98" s="162"/>
      <c r="L98" s="161"/>
    </row>
    <row r="99" spans="1:12" ht="15">
      <c r="A99" s="71">
        <v>15</v>
      </c>
      <c r="B99" s="28" t="s">
        <v>85</v>
      </c>
      <c r="C99" s="72" t="s">
        <v>30</v>
      </c>
      <c r="D99" s="27">
        <v>15000</v>
      </c>
      <c r="E99" s="27"/>
      <c r="F99" s="27">
        <f t="shared" si="4"/>
        <v>15000</v>
      </c>
      <c r="G99" s="73">
        <v>15000</v>
      </c>
      <c r="H99" s="74"/>
      <c r="I99" s="162"/>
      <c r="L99" s="161"/>
    </row>
    <row r="100" spans="1:12" ht="15">
      <c r="A100" s="71">
        <v>16</v>
      </c>
      <c r="B100" s="24" t="s">
        <v>86</v>
      </c>
      <c r="C100" s="72" t="s">
        <v>30</v>
      </c>
      <c r="D100" s="27">
        <v>50000</v>
      </c>
      <c r="E100" s="27"/>
      <c r="F100" s="27">
        <f t="shared" si="4"/>
        <v>50000</v>
      </c>
      <c r="G100" s="73">
        <v>50000</v>
      </c>
      <c r="H100" s="74"/>
      <c r="I100" s="162"/>
      <c r="L100" s="161"/>
    </row>
    <row r="101" spans="1:12" ht="15">
      <c r="A101" s="71">
        <v>17</v>
      </c>
      <c r="B101" s="24" t="s">
        <v>87</v>
      </c>
      <c r="C101" s="72" t="s">
        <v>30</v>
      </c>
      <c r="D101" s="27">
        <v>826000</v>
      </c>
      <c r="E101" s="27"/>
      <c r="F101" s="27">
        <f t="shared" si="4"/>
        <v>826000</v>
      </c>
      <c r="G101" s="73">
        <v>826000</v>
      </c>
      <c r="H101" s="74"/>
      <c r="I101" s="162"/>
      <c r="L101" s="161"/>
    </row>
    <row r="102" spans="1:12" ht="15">
      <c r="A102" s="71">
        <v>18</v>
      </c>
      <c r="B102" s="24" t="s">
        <v>88</v>
      </c>
      <c r="C102" s="72" t="s">
        <v>30</v>
      </c>
      <c r="D102" s="27">
        <v>270000</v>
      </c>
      <c r="E102" s="27"/>
      <c r="F102" s="27">
        <f t="shared" si="4"/>
        <v>270000</v>
      </c>
      <c r="G102" s="73">
        <v>270000</v>
      </c>
      <c r="H102" s="74"/>
      <c r="I102" s="162"/>
      <c r="L102" s="161"/>
    </row>
    <row r="103" spans="1:12" ht="15">
      <c r="A103" s="71">
        <v>19</v>
      </c>
      <c r="B103" s="24" t="s">
        <v>89</v>
      </c>
      <c r="C103" s="72" t="s">
        <v>30</v>
      </c>
      <c r="D103" s="27">
        <v>120000</v>
      </c>
      <c r="E103" s="27"/>
      <c r="F103" s="27">
        <f t="shared" si="4"/>
        <v>120000</v>
      </c>
      <c r="G103" s="73">
        <v>120000</v>
      </c>
      <c r="H103" s="74"/>
      <c r="I103" s="162"/>
      <c r="L103" s="161"/>
    </row>
    <row r="104" spans="1:12" ht="15">
      <c r="A104" s="71">
        <v>20</v>
      </c>
      <c r="B104" s="24" t="s">
        <v>90</v>
      </c>
      <c r="C104" s="72" t="s">
        <v>30</v>
      </c>
      <c r="D104" s="27">
        <v>708000</v>
      </c>
      <c r="E104" s="27"/>
      <c r="F104" s="27">
        <f t="shared" si="4"/>
        <v>708000</v>
      </c>
      <c r="G104" s="73">
        <v>708000</v>
      </c>
      <c r="H104" s="74"/>
      <c r="I104" s="162"/>
      <c r="L104" s="161"/>
    </row>
    <row r="105" spans="1:12" ht="15">
      <c r="A105" s="71">
        <v>21</v>
      </c>
      <c r="B105" s="24" t="s">
        <v>91</v>
      </c>
      <c r="C105" s="72" t="s">
        <v>30</v>
      </c>
      <c r="D105" s="27">
        <v>110000</v>
      </c>
      <c r="E105" s="27"/>
      <c r="F105" s="27">
        <f t="shared" si="4"/>
        <v>110000</v>
      </c>
      <c r="G105" s="73">
        <v>110000</v>
      </c>
      <c r="H105" s="74"/>
      <c r="I105" s="162"/>
      <c r="L105" s="161"/>
    </row>
    <row r="106" spans="1:12" ht="15">
      <c r="A106" s="71">
        <v>22</v>
      </c>
      <c r="B106" s="24" t="s">
        <v>92</v>
      </c>
      <c r="C106" s="72" t="s">
        <v>30</v>
      </c>
      <c r="D106" s="27">
        <v>40000</v>
      </c>
      <c r="E106" s="27"/>
      <c r="F106" s="27">
        <f t="shared" si="4"/>
        <v>40000</v>
      </c>
      <c r="G106" s="73">
        <v>40000</v>
      </c>
      <c r="H106" s="74"/>
      <c r="I106" s="162"/>
      <c r="L106" s="161"/>
    </row>
    <row r="107" spans="1:12" ht="15">
      <c r="A107" s="71">
        <v>23</v>
      </c>
      <c r="B107" s="24" t="s">
        <v>93</v>
      </c>
      <c r="C107" s="72" t="s">
        <v>30</v>
      </c>
      <c r="D107" s="27">
        <v>345000</v>
      </c>
      <c r="E107" s="27"/>
      <c r="F107" s="27">
        <f t="shared" si="4"/>
        <v>345000</v>
      </c>
      <c r="G107" s="73">
        <v>156000</v>
      </c>
      <c r="H107" s="75">
        <v>189000</v>
      </c>
      <c r="I107" s="162"/>
      <c r="L107" s="161"/>
    </row>
    <row r="108" spans="1:12" ht="15">
      <c r="A108" s="71">
        <v>24</v>
      </c>
      <c r="B108" s="24" t="s">
        <v>94</v>
      </c>
      <c r="C108" s="72" t="s">
        <v>30</v>
      </c>
      <c r="D108" s="27">
        <v>154000</v>
      </c>
      <c r="E108" s="27"/>
      <c r="F108" s="27">
        <f t="shared" si="4"/>
        <v>154000</v>
      </c>
      <c r="G108" s="73"/>
      <c r="H108" s="75">
        <v>154000</v>
      </c>
      <c r="I108" s="162"/>
      <c r="L108" s="161"/>
    </row>
    <row r="109" spans="1:12" ht="15">
      <c r="A109" s="71">
        <v>25</v>
      </c>
      <c r="B109" s="147" t="s">
        <v>201</v>
      </c>
      <c r="C109" s="72" t="s">
        <v>30</v>
      </c>
      <c r="D109" s="27">
        <v>18000</v>
      </c>
      <c r="E109" s="27"/>
      <c r="F109" s="27">
        <f t="shared" si="4"/>
        <v>18000</v>
      </c>
      <c r="G109" s="73">
        <v>18000</v>
      </c>
      <c r="H109" s="75"/>
      <c r="I109" s="162"/>
      <c r="L109" s="161"/>
    </row>
    <row r="110" spans="1:12" ht="15">
      <c r="A110" s="71">
        <v>26</v>
      </c>
      <c r="B110" s="147" t="s">
        <v>206</v>
      </c>
      <c r="C110" s="72" t="s">
        <v>30</v>
      </c>
      <c r="D110" s="27">
        <v>48000</v>
      </c>
      <c r="E110" s="27"/>
      <c r="F110" s="27">
        <f t="shared" si="4"/>
        <v>48000</v>
      </c>
      <c r="G110" s="73">
        <v>48000</v>
      </c>
      <c r="H110" s="75"/>
      <c r="I110" s="162"/>
      <c r="L110" s="161"/>
    </row>
    <row r="111" spans="1:12" ht="15">
      <c r="A111" s="71">
        <v>27</v>
      </c>
      <c r="B111" s="147" t="s">
        <v>208</v>
      </c>
      <c r="C111" s="72" t="s">
        <v>30</v>
      </c>
      <c r="D111" s="27">
        <v>60000</v>
      </c>
      <c r="E111" s="27"/>
      <c r="F111" s="27">
        <f t="shared" si="4"/>
        <v>60000</v>
      </c>
      <c r="G111" s="73">
        <v>60000</v>
      </c>
      <c r="H111" s="75"/>
      <c r="I111" s="162"/>
      <c r="L111" s="161"/>
    </row>
    <row r="112" spans="1:12" ht="15">
      <c r="A112" s="71">
        <v>28</v>
      </c>
      <c r="B112" s="147" t="s">
        <v>207</v>
      </c>
      <c r="C112" s="72" t="s">
        <v>30</v>
      </c>
      <c r="D112" s="27">
        <v>216000</v>
      </c>
      <c r="E112" s="27"/>
      <c r="F112" s="27">
        <f t="shared" si="4"/>
        <v>216000</v>
      </c>
      <c r="G112" s="73">
        <v>116000</v>
      </c>
      <c r="H112" s="75">
        <f>91098+8902</f>
        <v>100000</v>
      </c>
      <c r="I112" s="162"/>
      <c r="L112" s="161"/>
    </row>
    <row r="113" spans="1:12" ht="15">
      <c r="A113" s="71">
        <v>29</v>
      </c>
      <c r="B113" s="147" t="s">
        <v>202</v>
      </c>
      <c r="C113" s="72" t="s">
        <v>30</v>
      </c>
      <c r="D113" s="27">
        <v>4000</v>
      </c>
      <c r="E113" s="27"/>
      <c r="F113" s="27">
        <f t="shared" si="4"/>
        <v>4000</v>
      </c>
      <c r="G113" s="73"/>
      <c r="H113" s="75">
        <v>4000</v>
      </c>
      <c r="I113" s="162"/>
      <c r="L113" s="161"/>
    </row>
    <row r="114" spans="1:12" ht="15">
      <c r="A114" s="71">
        <v>30</v>
      </c>
      <c r="B114" s="147" t="s">
        <v>204</v>
      </c>
      <c r="C114" s="72" t="s">
        <v>30</v>
      </c>
      <c r="D114" s="27">
        <v>32000</v>
      </c>
      <c r="E114" s="27"/>
      <c r="F114" s="27">
        <f t="shared" si="4"/>
        <v>32000</v>
      </c>
      <c r="G114" s="73"/>
      <c r="H114" s="75">
        <v>32000</v>
      </c>
      <c r="I114" s="162"/>
      <c r="L114" s="161"/>
    </row>
    <row r="115" spans="1:12" ht="15">
      <c r="A115" s="71">
        <v>31</v>
      </c>
      <c r="B115" s="147" t="s">
        <v>205</v>
      </c>
      <c r="C115" s="72" t="s">
        <v>30</v>
      </c>
      <c r="D115" s="27">
        <v>149000</v>
      </c>
      <c r="E115" s="27"/>
      <c r="F115" s="27">
        <f t="shared" si="4"/>
        <v>149000</v>
      </c>
      <c r="G115" s="73"/>
      <c r="H115" s="75">
        <v>149000</v>
      </c>
      <c r="I115" s="162"/>
      <c r="L115" s="161"/>
    </row>
    <row r="116" spans="1:12" ht="26.25">
      <c r="A116" s="71">
        <v>32</v>
      </c>
      <c r="B116" s="34" t="s">
        <v>261</v>
      </c>
      <c r="C116" s="72" t="s">
        <v>30</v>
      </c>
      <c r="D116" s="27">
        <v>32000</v>
      </c>
      <c r="E116" s="157"/>
      <c r="F116" s="27">
        <f t="shared" si="4"/>
        <v>32000</v>
      </c>
      <c r="G116" s="73">
        <v>32000</v>
      </c>
      <c r="H116" s="75"/>
      <c r="I116" s="162"/>
      <c r="L116" s="161"/>
    </row>
    <row r="117" spans="1:12" ht="26.25">
      <c r="A117" s="71">
        <v>33</v>
      </c>
      <c r="B117" s="158" t="s">
        <v>262</v>
      </c>
      <c r="C117" s="72" t="s">
        <v>30</v>
      </c>
      <c r="D117" s="27">
        <v>42000</v>
      </c>
      <c r="E117" s="157"/>
      <c r="F117" s="27">
        <f t="shared" si="4"/>
        <v>42000</v>
      </c>
      <c r="G117" s="73"/>
      <c r="H117" s="75">
        <v>42000</v>
      </c>
      <c r="I117" s="162"/>
      <c r="L117" s="161"/>
    </row>
    <row r="118" spans="1:12" ht="26.25">
      <c r="A118" s="71">
        <v>34</v>
      </c>
      <c r="B118" s="158" t="s">
        <v>263</v>
      </c>
      <c r="C118" s="72" t="s">
        <v>30</v>
      </c>
      <c r="D118" s="27">
        <v>110000</v>
      </c>
      <c r="E118" s="157"/>
      <c r="F118" s="27">
        <f t="shared" si="4"/>
        <v>110000</v>
      </c>
      <c r="G118" s="73">
        <v>110000</v>
      </c>
      <c r="H118" s="75"/>
      <c r="I118" s="162"/>
      <c r="L118" s="161"/>
    </row>
    <row r="119" spans="1:12" ht="26.25">
      <c r="A119" s="71">
        <v>35</v>
      </c>
      <c r="B119" s="158" t="s">
        <v>264</v>
      </c>
      <c r="C119" s="72" t="s">
        <v>30</v>
      </c>
      <c r="D119" s="27">
        <v>20000</v>
      </c>
      <c r="E119" s="157"/>
      <c r="F119" s="27">
        <f t="shared" si="4"/>
        <v>20000</v>
      </c>
      <c r="G119" s="73"/>
      <c r="H119" s="75">
        <v>20000</v>
      </c>
      <c r="I119" s="162"/>
      <c r="L119" s="161"/>
    </row>
    <row r="120" spans="1:12" ht="15">
      <c r="A120" s="71">
        <v>36</v>
      </c>
      <c r="B120" s="147" t="s">
        <v>265</v>
      </c>
      <c r="C120" s="72" t="s">
        <v>30</v>
      </c>
      <c r="D120" s="27">
        <v>106000</v>
      </c>
      <c r="E120" s="157"/>
      <c r="F120" s="27">
        <f t="shared" si="4"/>
        <v>106000</v>
      </c>
      <c r="G120" s="73">
        <v>106000</v>
      </c>
      <c r="H120" s="75"/>
      <c r="I120" s="162"/>
      <c r="L120" s="161"/>
    </row>
    <row r="121" spans="1:12" ht="26.25">
      <c r="A121" s="71">
        <v>37</v>
      </c>
      <c r="B121" s="147" t="s">
        <v>266</v>
      </c>
      <c r="C121" s="72" t="s">
        <v>30</v>
      </c>
      <c r="D121" s="27">
        <v>40000</v>
      </c>
      <c r="E121" s="157"/>
      <c r="F121" s="27">
        <f t="shared" si="4"/>
        <v>40000</v>
      </c>
      <c r="G121" s="73">
        <v>40000</v>
      </c>
      <c r="H121" s="75"/>
      <c r="I121" s="162"/>
      <c r="L121" s="161"/>
    </row>
    <row r="122" spans="1:12" ht="15">
      <c r="A122" s="71">
        <v>38</v>
      </c>
      <c r="B122" s="147" t="s">
        <v>267</v>
      </c>
      <c r="C122" s="72" t="s">
        <v>30</v>
      </c>
      <c r="D122" s="27">
        <v>600000</v>
      </c>
      <c r="E122" s="157"/>
      <c r="F122" s="27">
        <f t="shared" si="4"/>
        <v>600000</v>
      </c>
      <c r="G122" s="73">
        <v>552000</v>
      </c>
      <c r="H122" s="75">
        <v>48000</v>
      </c>
      <c r="I122" s="162"/>
      <c r="L122" s="161"/>
    </row>
    <row r="123" spans="1:12" ht="15">
      <c r="A123" s="71">
        <v>39</v>
      </c>
      <c r="B123" s="147" t="s">
        <v>268</v>
      </c>
      <c r="C123" s="72" t="s">
        <v>30</v>
      </c>
      <c r="D123" s="27">
        <v>90000</v>
      </c>
      <c r="E123" s="159"/>
      <c r="F123" s="27">
        <f t="shared" si="4"/>
        <v>90000</v>
      </c>
      <c r="G123" s="73">
        <v>90000</v>
      </c>
      <c r="H123" s="75"/>
      <c r="I123" s="162"/>
      <c r="L123" s="161"/>
    </row>
    <row r="124" spans="1:12" ht="15">
      <c r="A124" s="71">
        <v>40</v>
      </c>
      <c r="B124" s="147" t="s">
        <v>269</v>
      </c>
      <c r="C124" s="72" t="s">
        <v>30</v>
      </c>
      <c r="D124" s="27">
        <v>135000</v>
      </c>
      <c r="E124" s="159"/>
      <c r="F124" s="27">
        <f t="shared" si="4"/>
        <v>135000</v>
      </c>
      <c r="G124" s="73">
        <v>135000</v>
      </c>
      <c r="H124" s="75"/>
      <c r="I124" s="162"/>
      <c r="L124" s="161"/>
    </row>
    <row r="125" spans="1:12" ht="26.25">
      <c r="A125" s="71">
        <v>41</v>
      </c>
      <c r="B125" s="147" t="s">
        <v>270</v>
      </c>
      <c r="C125" s="72" t="s">
        <v>30</v>
      </c>
      <c r="D125" s="27">
        <v>20000</v>
      </c>
      <c r="E125" s="159"/>
      <c r="F125" s="27">
        <f t="shared" si="4"/>
        <v>20000</v>
      </c>
      <c r="G125" s="73"/>
      <c r="H125" s="75">
        <v>20000</v>
      </c>
      <c r="I125" s="162"/>
      <c r="L125" s="161"/>
    </row>
    <row r="126" spans="1:12" ht="26.25">
      <c r="A126" s="71">
        <v>42</v>
      </c>
      <c r="B126" s="147" t="s">
        <v>276</v>
      </c>
      <c r="C126" s="72" t="s">
        <v>30</v>
      </c>
      <c r="D126" s="27">
        <v>40000</v>
      </c>
      <c r="E126" s="159"/>
      <c r="F126" s="27">
        <f t="shared" si="4"/>
        <v>40000</v>
      </c>
      <c r="G126" s="73">
        <v>40000</v>
      </c>
      <c r="H126" s="75"/>
      <c r="I126" s="162"/>
      <c r="L126" s="161"/>
    </row>
    <row r="127" spans="1:12" ht="26.25">
      <c r="A127" s="76"/>
      <c r="B127" s="77" t="s">
        <v>95</v>
      </c>
      <c r="C127" s="78">
        <v>66</v>
      </c>
      <c r="D127" s="79">
        <f>SUM(D128:D146)</f>
        <v>1904000</v>
      </c>
      <c r="E127" s="79">
        <f>SUM(E128:E146)</f>
        <v>0</v>
      </c>
      <c r="F127" s="79">
        <f>SUM(F128:F146)</f>
        <v>1904000</v>
      </c>
      <c r="G127" s="79">
        <f>SUM(G128:G146)</f>
        <v>665000</v>
      </c>
      <c r="H127" s="79">
        <f>SUM(H128:H146)</f>
        <v>1239000</v>
      </c>
      <c r="I127" s="162"/>
      <c r="L127" s="161"/>
    </row>
    <row r="128" spans="1:12" ht="26.25">
      <c r="A128" s="71">
        <v>1</v>
      </c>
      <c r="B128" s="32" t="s">
        <v>96</v>
      </c>
      <c r="C128" s="80" t="s">
        <v>30</v>
      </c>
      <c r="D128" s="27">
        <v>55000</v>
      </c>
      <c r="E128" s="27"/>
      <c r="F128" s="27">
        <f aca="true" t="shared" si="5" ref="F128:F146">D128+E128</f>
        <v>55000</v>
      </c>
      <c r="G128" s="27">
        <v>55000</v>
      </c>
      <c r="H128" s="81"/>
      <c r="I128" s="162"/>
      <c r="L128" s="161"/>
    </row>
    <row r="129" spans="1:12" ht="26.25">
      <c r="A129" s="71">
        <v>2</v>
      </c>
      <c r="B129" s="32" t="s">
        <v>97</v>
      </c>
      <c r="C129" s="80" t="s">
        <v>30</v>
      </c>
      <c r="D129" s="27">
        <v>20000</v>
      </c>
      <c r="E129" s="27"/>
      <c r="F129" s="27">
        <f t="shared" si="5"/>
        <v>20000</v>
      </c>
      <c r="G129" s="27">
        <v>20000</v>
      </c>
      <c r="H129" s="81"/>
      <c r="I129" s="162"/>
      <c r="L129" s="161"/>
    </row>
    <row r="130" spans="1:12" ht="26.25">
      <c r="A130" s="71">
        <v>3</v>
      </c>
      <c r="B130" s="32" t="s">
        <v>98</v>
      </c>
      <c r="C130" s="80" t="s">
        <v>30</v>
      </c>
      <c r="D130" s="27">
        <v>10000</v>
      </c>
      <c r="E130" s="27"/>
      <c r="F130" s="27">
        <f t="shared" si="5"/>
        <v>10000</v>
      </c>
      <c r="G130" s="27">
        <v>10000</v>
      </c>
      <c r="H130" s="81"/>
      <c r="I130" s="162"/>
      <c r="L130" s="161"/>
    </row>
    <row r="131" spans="1:12" ht="26.25">
      <c r="A131" s="71">
        <v>4</v>
      </c>
      <c r="B131" s="32" t="s">
        <v>99</v>
      </c>
      <c r="C131" s="80" t="s">
        <v>30</v>
      </c>
      <c r="D131" s="27">
        <v>25000</v>
      </c>
      <c r="E131" s="27"/>
      <c r="F131" s="27">
        <f t="shared" si="5"/>
        <v>25000</v>
      </c>
      <c r="G131" s="27">
        <v>25000</v>
      </c>
      <c r="H131" s="81"/>
      <c r="I131" s="162"/>
      <c r="L131" s="161"/>
    </row>
    <row r="132" spans="1:12" ht="26.25">
      <c r="A132" s="71">
        <v>5</v>
      </c>
      <c r="B132" s="32" t="s">
        <v>100</v>
      </c>
      <c r="C132" s="80" t="s">
        <v>30</v>
      </c>
      <c r="D132" s="27">
        <v>10000</v>
      </c>
      <c r="E132" s="27"/>
      <c r="F132" s="27">
        <f t="shared" si="5"/>
        <v>10000</v>
      </c>
      <c r="G132" s="27">
        <v>10000</v>
      </c>
      <c r="H132" s="81"/>
      <c r="I132" s="162"/>
      <c r="L132" s="161"/>
    </row>
    <row r="133" spans="1:12" ht="15">
      <c r="A133" s="71">
        <v>6</v>
      </c>
      <c r="B133" s="32" t="s">
        <v>101</v>
      </c>
      <c r="C133" s="80" t="s">
        <v>30</v>
      </c>
      <c r="D133" s="27">
        <v>170000</v>
      </c>
      <c r="E133" s="27"/>
      <c r="F133" s="27">
        <f t="shared" si="5"/>
        <v>170000</v>
      </c>
      <c r="G133" s="27">
        <v>170000</v>
      </c>
      <c r="H133" s="37"/>
      <c r="I133" s="162"/>
      <c r="L133" s="161"/>
    </row>
    <row r="134" spans="1:12" ht="15">
      <c r="A134" s="71">
        <v>7</v>
      </c>
      <c r="B134" s="32" t="s">
        <v>102</v>
      </c>
      <c r="C134" s="80" t="s">
        <v>30</v>
      </c>
      <c r="D134" s="27">
        <v>157000</v>
      </c>
      <c r="E134" s="27"/>
      <c r="F134" s="27">
        <f t="shared" si="5"/>
        <v>157000</v>
      </c>
      <c r="G134" s="27"/>
      <c r="H134" s="81">
        <v>157000</v>
      </c>
      <c r="I134" s="162"/>
      <c r="L134" s="161"/>
    </row>
    <row r="135" spans="1:12" ht="15">
      <c r="A135" s="71">
        <v>8</v>
      </c>
      <c r="B135" s="23" t="s">
        <v>103</v>
      </c>
      <c r="C135" s="82" t="s">
        <v>30</v>
      </c>
      <c r="D135" s="27">
        <v>77000</v>
      </c>
      <c r="E135" s="83"/>
      <c r="F135" s="27">
        <f t="shared" si="5"/>
        <v>77000</v>
      </c>
      <c r="G135" s="83"/>
      <c r="H135" s="84">
        <v>77000</v>
      </c>
      <c r="I135" s="162"/>
      <c r="L135" s="161"/>
    </row>
    <row r="136" spans="1:12" ht="15">
      <c r="A136" s="71">
        <v>9</v>
      </c>
      <c r="B136" s="23" t="s">
        <v>186</v>
      </c>
      <c r="C136" s="82" t="s">
        <v>30</v>
      </c>
      <c r="D136" s="83">
        <v>160000</v>
      </c>
      <c r="E136" s="83"/>
      <c r="F136" s="27">
        <f t="shared" si="5"/>
        <v>160000</v>
      </c>
      <c r="G136" s="83">
        <v>160000</v>
      </c>
      <c r="H136" s="84"/>
      <c r="I136" s="162"/>
      <c r="L136" s="161"/>
    </row>
    <row r="137" spans="1:12" ht="15">
      <c r="A137" s="71">
        <v>10</v>
      </c>
      <c r="B137" s="23" t="s">
        <v>187</v>
      </c>
      <c r="C137" s="82" t="s">
        <v>30</v>
      </c>
      <c r="D137" s="83">
        <v>5000</v>
      </c>
      <c r="E137" s="83"/>
      <c r="F137" s="27">
        <f t="shared" si="5"/>
        <v>5000</v>
      </c>
      <c r="G137" s="83"/>
      <c r="H137" s="84">
        <v>5000</v>
      </c>
      <c r="I137" s="162"/>
      <c r="L137" s="161"/>
    </row>
    <row r="138" spans="1:12" ht="15">
      <c r="A138" s="71">
        <v>11</v>
      </c>
      <c r="B138" s="23" t="s">
        <v>209</v>
      </c>
      <c r="C138" s="82" t="s">
        <v>30</v>
      </c>
      <c r="D138" s="83">
        <v>77000</v>
      </c>
      <c r="E138" s="83"/>
      <c r="F138" s="27">
        <f t="shared" si="5"/>
        <v>77000</v>
      </c>
      <c r="G138" s="83">
        <v>77000</v>
      </c>
      <c r="H138" s="84"/>
      <c r="I138" s="162"/>
      <c r="L138" s="161"/>
    </row>
    <row r="139" spans="1:12" ht="15">
      <c r="A139" s="71">
        <v>12</v>
      </c>
      <c r="B139" s="23" t="s">
        <v>210</v>
      </c>
      <c r="C139" s="82" t="s">
        <v>30</v>
      </c>
      <c r="D139" s="83">
        <v>23000</v>
      </c>
      <c r="E139" s="83"/>
      <c r="F139" s="27">
        <f t="shared" si="5"/>
        <v>23000</v>
      </c>
      <c r="G139" s="83">
        <v>23000</v>
      </c>
      <c r="H139" s="84"/>
      <c r="I139" s="162"/>
      <c r="L139" s="161"/>
    </row>
    <row r="140" spans="1:12" ht="15">
      <c r="A140" s="71">
        <v>13</v>
      </c>
      <c r="B140" s="23" t="s">
        <v>254</v>
      </c>
      <c r="C140" s="82" t="s">
        <v>30</v>
      </c>
      <c r="D140" s="83">
        <v>40000</v>
      </c>
      <c r="E140" s="83"/>
      <c r="F140" s="27">
        <f t="shared" si="5"/>
        <v>40000</v>
      </c>
      <c r="G140" s="83">
        <v>40000</v>
      </c>
      <c r="H140" s="84"/>
      <c r="I140" s="162"/>
      <c r="L140" s="161"/>
    </row>
    <row r="141" spans="1:12" ht="15">
      <c r="A141" s="71">
        <v>14</v>
      </c>
      <c r="B141" s="23" t="s">
        <v>255</v>
      </c>
      <c r="C141" s="82" t="s">
        <v>30</v>
      </c>
      <c r="D141" s="83">
        <v>20000</v>
      </c>
      <c r="E141" s="83"/>
      <c r="F141" s="27">
        <f t="shared" si="5"/>
        <v>20000</v>
      </c>
      <c r="G141" s="83">
        <v>20000</v>
      </c>
      <c r="H141" s="84"/>
      <c r="I141" s="162"/>
      <c r="L141" s="161"/>
    </row>
    <row r="142" spans="1:12" ht="15">
      <c r="A142" s="71">
        <v>15</v>
      </c>
      <c r="B142" s="23" t="s">
        <v>256</v>
      </c>
      <c r="C142" s="82" t="s">
        <v>30</v>
      </c>
      <c r="D142" s="83">
        <v>3000</v>
      </c>
      <c r="E142" s="83"/>
      <c r="F142" s="27">
        <f t="shared" si="5"/>
        <v>3000</v>
      </c>
      <c r="G142" s="83">
        <v>3000</v>
      </c>
      <c r="H142" s="84"/>
      <c r="I142" s="162"/>
      <c r="L142" s="161"/>
    </row>
    <row r="143" spans="1:12" ht="15">
      <c r="A143" s="71">
        <v>16</v>
      </c>
      <c r="B143" s="23" t="s">
        <v>257</v>
      </c>
      <c r="C143" s="82" t="s">
        <v>30</v>
      </c>
      <c r="D143" s="83">
        <v>15000</v>
      </c>
      <c r="E143" s="83"/>
      <c r="F143" s="27">
        <f t="shared" si="5"/>
        <v>15000</v>
      </c>
      <c r="G143" s="83">
        <v>15000</v>
      </c>
      <c r="H143" s="84"/>
      <c r="I143" s="162"/>
      <c r="L143" s="161"/>
    </row>
    <row r="144" spans="1:12" ht="15">
      <c r="A144" s="71">
        <v>17</v>
      </c>
      <c r="B144" s="23" t="s">
        <v>260</v>
      </c>
      <c r="C144" s="82" t="s">
        <v>30</v>
      </c>
      <c r="D144" s="83">
        <v>10000</v>
      </c>
      <c r="E144" s="83"/>
      <c r="F144" s="27">
        <f t="shared" si="5"/>
        <v>10000</v>
      </c>
      <c r="G144" s="83">
        <v>10000</v>
      </c>
      <c r="H144" s="84"/>
      <c r="I144" s="162"/>
      <c r="L144" s="161"/>
    </row>
    <row r="145" spans="1:12" ht="15">
      <c r="A145" s="71">
        <v>18</v>
      </c>
      <c r="B145" s="23" t="s">
        <v>278</v>
      </c>
      <c r="C145" s="82" t="s">
        <v>30</v>
      </c>
      <c r="D145" s="83">
        <v>27000</v>
      </c>
      <c r="E145" s="83"/>
      <c r="F145" s="83">
        <f t="shared" si="5"/>
        <v>27000</v>
      </c>
      <c r="G145" s="83">
        <v>27000</v>
      </c>
      <c r="H145" s="84"/>
      <c r="I145" s="162"/>
      <c r="L145" s="161"/>
    </row>
    <row r="146" spans="1:12" ht="15">
      <c r="A146" s="71">
        <v>19</v>
      </c>
      <c r="B146" s="23" t="s">
        <v>285</v>
      </c>
      <c r="C146" s="82" t="s">
        <v>30</v>
      </c>
      <c r="D146" s="83">
        <v>1000000</v>
      </c>
      <c r="E146" s="83"/>
      <c r="F146" s="83">
        <f t="shared" si="5"/>
        <v>1000000</v>
      </c>
      <c r="G146" s="83"/>
      <c r="H146" s="84">
        <v>1000000</v>
      </c>
      <c r="I146" s="162"/>
      <c r="L146" s="161"/>
    </row>
    <row r="147" spans="1:12" ht="17.25" customHeight="1">
      <c r="A147" s="85"/>
      <c r="B147" s="86" t="s">
        <v>104</v>
      </c>
      <c r="C147" s="87"/>
      <c r="D147" s="18">
        <f>D148+D180+D185+D192+D198+D200</f>
        <v>898000</v>
      </c>
      <c r="E147" s="18">
        <f>E148+E180+E185+E192+E198+E200</f>
        <v>108000</v>
      </c>
      <c r="F147" s="18">
        <f>F148+F180+F185+F192+F198+F200</f>
        <v>1006000</v>
      </c>
      <c r="G147" s="18">
        <f>G148+G180+G185+G192+G198+G200</f>
        <v>995000</v>
      </c>
      <c r="H147" s="18">
        <f>H148+H180+H185+H192+H198+H200</f>
        <v>11000</v>
      </c>
      <c r="I147" s="162"/>
      <c r="L147" s="161"/>
    </row>
    <row r="148" spans="1:12" ht="15">
      <c r="A148" s="88"/>
      <c r="B148" s="89" t="s">
        <v>105</v>
      </c>
      <c r="C148" s="90"/>
      <c r="D148" s="70">
        <f>D149+D155+D165+D168+D160+D170+D173+D176+D178+D179</f>
        <v>667000</v>
      </c>
      <c r="E148" s="70">
        <f>E149+E155+E165+E168+E160+E170+E173+E176+E178+E179</f>
        <v>108000</v>
      </c>
      <c r="F148" s="70">
        <f>F149+F155+F165+F168+F160+F170+F173+F176+F178+F179</f>
        <v>775000</v>
      </c>
      <c r="G148" s="70">
        <f>G149+G155+G165+G168+G160+G170+G173+G176+G178+G179</f>
        <v>764000</v>
      </c>
      <c r="H148" s="70">
        <f>H149+H155+H165+H168+H160+H170+H173+H176+H178+H179</f>
        <v>11000</v>
      </c>
      <c r="I148" s="162"/>
      <c r="L148" s="161"/>
    </row>
    <row r="149" spans="1:12" ht="15">
      <c r="A149" s="71"/>
      <c r="B149" s="91" t="s">
        <v>106</v>
      </c>
      <c r="C149" s="92"/>
      <c r="D149" s="45">
        <f>SUM(D150:D154)</f>
        <v>147000</v>
      </c>
      <c r="E149" s="45">
        <f>SUM(E150:E154)</f>
        <v>0</v>
      </c>
      <c r="F149" s="45">
        <f>SUM(F150:F154)</f>
        <v>147000</v>
      </c>
      <c r="G149" s="45">
        <f>SUM(G150:G154)</f>
        <v>147000</v>
      </c>
      <c r="H149" s="45">
        <f>SUM(H150:H152)</f>
        <v>0</v>
      </c>
      <c r="I149" s="162"/>
      <c r="L149" s="161"/>
    </row>
    <row r="150" spans="1:12" ht="15">
      <c r="A150" s="71">
        <v>1</v>
      </c>
      <c r="B150" s="93" t="s">
        <v>107</v>
      </c>
      <c r="C150" s="92" t="s">
        <v>108</v>
      </c>
      <c r="D150" s="27">
        <v>40000</v>
      </c>
      <c r="E150" s="27"/>
      <c r="F150" s="27">
        <f>D150+E150</f>
        <v>40000</v>
      </c>
      <c r="G150" s="27">
        <v>40000</v>
      </c>
      <c r="H150" s="94"/>
      <c r="I150" s="162"/>
      <c r="L150" s="161"/>
    </row>
    <row r="151" spans="1:12" ht="15">
      <c r="A151" s="71">
        <v>2</v>
      </c>
      <c r="B151" s="93" t="s">
        <v>109</v>
      </c>
      <c r="C151" s="92" t="s">
        <v>108</v>
      </c>
      <c r="D151" s="27">
        <v>20000</v>
      </c>
      <c r="E151" s="27"/>
      <c r="F151" s="27">
        <f>D151+E151</f>
        <v>20000</v>
      </c>
      <c r="G151" s="27">
        <v>20000</v>
      </c>
      <c r="H151" s="94"/>
      <c r="I151" s="162"/>
      <c r="L151" s="161"/>
    </row>
    <row r="152" spans="1:12" ht="15">
      <c r="A152" s="71">
        <v>3</v>
      </c>
      <c r="B152" s="93" t="s">
        <v>110</v>
      </c>
      <c r="C152" s="92" t="s">
        <v>108</v>
      </c>
      <c r="D152" s="27">
        <v>40000</v>
      </c>
      <c r="E152" s="27"/>
      <c r="F152" s="27">
        <f>D152+E152</f>
        <v>40000</v>
      </c>
      <c r="G152" s="27">
        <v>40000</v>
      </c>
      <c r="H152" s="94"/>
      <c r="I152" s="162"/>
      <c r="L152" s="161"/>
    </row>
    <row r="153" spans="1:12" ht="15">
      <c r="A153" s="71">
        <v>4</v>
      </c>
      <c r="B153" s="93" t="s">
        <v>240</v>
      </c>
      <c r="C153" s="92" t="s">
        <v>108</v>
      </c>
      <c r="D153" s="27">
        <v>27000</v>
      </c>
      <c r="E153" s="27"/>
      <c r="F153" s="27">
        <f>D153+E153</f>
        <v>27000</v>
      </c>
      <c r="G153" s="27">
        <v>27000</v>
      </c>
      <c r="H153" s="94"/>
      <c r="I153" s="162"/>
      <c r="L153" s="161"/>
    </row>
    <row r="154" spans="1:12" ht="15">
      <c r="A154" s="71">
        <v>5</v>
      </c>
      <c r="B154" s="93" t="s">
        <v>241</v>
      </c>
      <c r="C154" s="92"/>
      <c r="D154" s="27">
        <v>20000</v>
      </c>
      <c r="E154" s="27"/>
      <c r="F154" s="27">
        <f>D154+E154</f>
        <v>20000</v>
      </c>
      <c r="G154" s="27">
        <v>20000</v>
      </c>
      <c r="H154" s="94"/>
      <c r="I154" s="162"/>
      <c r="L154" s="161"/>
    </row>
    <row r="155" spans="1:12" ht="15">
      <c r="A155" s="71"/>
      <c r="B155" s="91" t="s">
        <v>111</v>
      </c>
      <c r="C155" s="92"/>
      <c r="D155" s="45">
        <f>SUM(D156:D159)</f>
        <v>197000</v>
      </c>
      <c r="E155" s="45">
        <f>SUM(E156:E159)</f>
        <v>4000</v>
      </c>
      <c r="F155" s="45">
        <f>SUM(F156:F159)</f>
        <v>201000</v>
      </c>
      <c r="G155" s="45">
        <f>SUM(G156:G159)</f>
        <v>201000</v>
      </c>
      <c r="H155" s="45">
        <f>SUM(H156:H159)</f>
        <v>0</v>
      </c>
      <c r="I155" s="162"/>
      <c r="L155" s="161"/>
    </row>
    <row r="156" spans="1:12" ht="26.25">
      <c r="A156" s="71">
        <v>6</v>
      </c>
      <c r="B156" s="93" t="s">
        <v>112</v>
      </c>
      <c r="C156" s="92" t="s">
        <v>108</v>
      </c>
      <c r="D156" s="27">
        <v>5000</v>
      </c>
      <c r="E156" s="27"/>
      <c r="F156" s="27">
        <f>D156+E156</f>
        <v>5000</v>
      </c>
      <c r="G156" s="27">
        <v>5000</v>
      </c>
      <c r="H156" s="94"/>
      <c r="I156" s="162"/>
      <c r="L156" s="161"/>
    </row>
    <row r="157" spans="1:12" ht="15">
      <c r="A157" s="71">
        <v>7</v>
      </c>
      <c r="B157" s="93" t="s">
        <v>113</v>
      </c>
      <c r="C157" s="92" t="s">
        <v>108</v>
      </c>
      <c r="D157" s="27">
        <v>76000</v>
      </c>
      <c r="E157" s="27"/>
      <c r="F157" s="27">
        <f>D157+E157</f>
        <v>76000</v>
      </c>
      <c r="G157" s="27">
        <f>80000-4000</f>
        <v>76000</v>
      </c>
      <c r="H157" s="94"/>
      <c r="I157" s="162"/>
      <c r="L157" s="161"/>
    </row>
    <row r="158" spans="1:12" ht="15">
      <c r="A158" s="71">
        <v>8</v>
      </c>
      <c r="B158" s="93" t="s">
        <v>211</v>
      </c>
      <c r="C158" s="92" t="s">
        <v>108</v>
      </c>
      <c r="D158" s="83">
        <v>116000</v>
      </c>
      <c r="E158" s="83"/>
      <c r="F158" s="27">
        <f>D158+E158</f>
        <v>116000</v>
      </c>
      <c r="G158" s="83">
        <v>116000</v>
      </c>
      <c r="H158" s="94"/>
      <c r="I158" s="162"/>
      <c r="L158" s="161"/>
    </row>
    <row r="159" spans="1:12" ht="15">
      <c r="A159" s="71">
        <v>9</v>
      </c>
      <c r="B159" s="93" t="s">
        <v>213</v>
      </c>
      <c r="C159" s="92" t="s">
        <v>108</v>
      </c>
      <c r="D159" s="83"/>
      <c r="E159" s="83">
        <v>4000</v>
      </c>
      <c r="F159" s="27">
        <f>D159+E159</f>
        <v>4000</v>
      </c>
      <c r="G159" s="83">
        <v>4000</v>
      </c>
      <c r="H159" s="94"/>
      <c r="I159" s="162"/>
      <c r="L159" s="161"/>
    </row>
    <row r="160" spans="1:12" ht="15">
      <c r="A160" s="71"/>
      <c r="B160" s="91" t="s">
        <v>114</v>
      </c>
      <c r="C160" s="92"/>
      <c r="D160" s="95">
        <f>SUM(D161:D164)</f>
        <v>75000</v>
      </c>
      <c r="E160" s="95">
        <f>SUM(E161:E164)</f>
        <v>-60000</v>
      </c>
      <c r="F160" s="95">
        <f>SUM(F161:F164)</f>
        <v>15000</v>
      </c>
      <c r="G160" s="95">
        <f>SUM(G161:G164)</f>
        <v>15000</v>
      </c>
      <c r="H160" s="95">
        <f>SUM(H161:H164)</f>
        <v>0</v>
      </c>
      <c r="I160" s="162"/>
      <c r="L160" s="161"/>
    </row>
    <row r="161" spans="1:12" ht="39">
      <c r="A161" s="71">
        <v>10</v>
      </c>
      <c r="B161" s="93" t="s">
        <v>115</v>
      </c>
      <c r="C161" s="92" t="s">
        <v>108</v>
      </c>
      <c r="D161" s="27">
        <v>15000</v>
      </c>
      <c r="E161" s="27"/>
      <c r="F161" s="27">
        <f>D161+E161</f>
        <v>15000</v>
      </c>
      <c r="G161" s="27">
        <v>15000</v>
      </c>
      <c r="H161" s="94"/>
      <c r="I161" s="162"/>
      <c r="L161" s="161"/>
    </row>
    <row r="162" spans="1:12" ht="30.75" customHeight="1">
      <c r="A162" s="71">
        <v>11</v>
      </c>
      <c r="B162" s="93" t="s">
        <v>212</v>
      </c>
      <c r="C162" s="92" t="s">
        <v>108</v>
      </c>
      <c r="D162" s="27">
        <v>45000</v>
      </c>
      <c r="E162" s="27">
        <v>-45000</v>
      </c>
      <c r="F162" s="27">
        <f>D162+E162</f>
        <v>0</v>
      </c>
      <c r="G162" s="27">
        <v>0</v>
      </c>
      <c r="H162" s="94"/>
      <c r="I162" s="162"/>
      <c r="L162" s="161"/>
    </row>
    <row r="163" spans="1:12" ht="15">
      <c r="A163" s="71">
        <v>12</v>
      </c>
      <c r="B163" s="93" t="s">
        <v>213</v>
      </c>
      <c r="C163" s="92" t="s">
        <v>32</v>
      </c>
      <c r="D163" s="27">
        <v>4000</v>
      </c>
      <c r="E163" s="27">
        <v>-4000</v>
      </c>
      <c r="F163" s="27">
        <f>D163+E163</f>
        <v>0</v>
      </c>
      <c r="G163" s="27">
        <f>4000-4000</f>
        <v>0</v>
      </c>
      <c r="H163" s="94"/>
      <c r="I163" s="162"/>
      <c r="L163" s="161"/>
    </row>
    <row r="164" spans="1:12" ht="15">
      <c r="A164" s="71">
        <v>13</v>
      </c>
      <c r="B164" s="93" t="s">
        <v>214</v>
      </c>
      <c r="C164" s="92" t="s">
        <v>32</v>
      </c>
      <c r="D164" s="27">
        <v>11000</v>
      </c>
      <c r="E164" s="27">
        <v>-11000</v>
      </c>
      <c r="F164" s="27">
        <f>D164+E164</f>
        <v>0</v>
      </c>
      <c r="G164" s="27"/>
      <c r="H164" s="94">
        <v>0</v>
      </c>
      <c r="I164" s="162"/>
      <c r="L164" s="161"/>
    </row>
    <row r="165" spans="1:12" ht="15">
      <c r="A165" s="71"/>
      <c r="B165" s="91" t="s">
        <v>116</v>
      </c>
      <c r="C165" s="92"/>
      <c r="D165" s="45">
        <f>SUM(D166:D167)</f>
        <v>30000</v>
      </c>
      <c r="E165" s="45">
        <f>SUM(E166:E167)</f>
        <v>11000</v>
      </c>
      <c r="F165" s="45">
        <f>SUM(F166:F167)</f>
        <v>41000</v>
      </c>
      <c r="G165" s="45">
        <f>SUM(G166:G167)</f>
        <v>30000</v>
      </c>
      <c r="H165" s="45">
        <f>SUM(H166:H167)</f>
        <v>11000</v>
      </c>
      <c r="I165" s="162"/>
      <c r="L165" s="161"/>
    </row>
    <row r="166" spans="1:12" ht="39">
      <c r="A166" s="71">
        <v>14</v>
      </c>
      <c r="B166" s="32" t="s">
        <v>117</v>
      </c>
      <c r="C166" s="92" t="s">
        <v>108</v>
      </c>
      <c r="D166" s="27">
        <v>30000</v>
      </c>
      <c r="E166" s="27"/>
      <c r="F166" s="27">
        <f>D166+E166</f>
        <v>30000</v>
      </c>
      <c r="G166" s="27">
        <v>30000</v>
      </c>
      <c r="H166" s="95"/>
      <c r="I166" s="162"/>
      <c r="L166" s="161"/>
    </row>
    <row r="167" spans="1:12" ht="15">
      <c r="A167" s="71">
        <v>15</v>
      </c>
      <c r="B167" s="93" t="s">
        <v>214</v>
      </c>
      <c r="C167" s="92"/>
      <c r="D167" s="27"/>
      <c r="E167" s="27">
        <v>11000</v>
      </c>
      <c r="F167" s="27">
        <f>D167+E167</f>
        <v>11000</v>
      </c>
      <c r="G167" s="27"/>
      <c r="H167" s="94">
        <v>11000</v>
      </c>
      <c r="I167" s="162"/>
      <c r="L167" s="161"/>
    </row>
    <row r="168" spans="1:12" ht="15">
      <c r="A168" s="71"/>
      <c r="B168" s="91" t="s">
        <v>118</v>
      </c>
      <c r="C168" s="92"/>
      <c r="D168" s="45">
        <f>SUM(D169:D169)</f>
        <v>45000</v>
      </c>
      <c r="E168" s="45">
        <f>SUM(E169:E169)</f>
        <v>-45000</v>
      </c>
      <c r="F168" s="45">
        <f>SUM(F169:F169)</f>
        <v>0</v>
      </c>
      <c r="G168" s="45">
        <f>SUM(G169:G169)</f>
        <v>0</v>
      </c>
      <c r="H168" s="95">
        <f>SUM(H169:H169)</f>
        <v>0</v>
      </c>
      <c r="I168" s="162"/>
      <c r="L168" s="161"/>
    </row>
    <row r="169" spans="1:12" ht="15">
      <c r="A169" s="71">
        <v>16</v>
      </c>
      <c r="B169" s="63" t="s">
        <v>119</v>
      </c>
      <c r="C169" s="92" t="s">
        <v>108</v>
      </c>
      <c r="D169" s="27">
        <v>45000</v>
      </c>
      <c r="E169" s="27">
        <v>-45000</v>
      </c>
      <c r="F169" s="27">
        <f>D169+E169</f>
        <v>0</v>
      </c>
      <c r="G169" s="27">
        <f>45000-45000</f>
        <v>0</v>
      </c>
      <c r="H169" s="37"/>
      <c r="I169" s="162"/>
      <c r="L169" s="161"/>
    </row>
    <row r="170" spans="1:12" ht="15">
      <c r="A170" s="151"/>
      <c r="B170" s="153" t="s">
        <v>242</v>
      </c>
      <c r="C170" s="152"/>
      <c r="D170" s="154">
        <f>SUM(D171:D172)</f>
        <v>62000</v>
      </c>
      <c r="E170" s="154">
        <f>SUM(E171:E172)</f>
        <v>0</v>
      </c>
      <c r="F170" s="154">
        <f>SUM(F171:F172)</f>
        <v>62000</v>
      </c>
      <c r="G170" s="154">
        <f>SUM(G171:G172)</f>
        <v>62000</v>
      </c>
      <c r="H170" s="154">
        <f>SUM(H171:H172)</f>
        <v>0</v>
      </c>
      <c r="I170" s="162"/>
      <c r="L170" s="161"/>
    </row>
    <row r="171" spans="1:12" ht="15">
      <c r="A171" s="151">
        <v>17</v>
      </c>
      <c r="B171" s="59" t="s">
        <v>243</v>
      </c>
      <c r="C171" s="152"/>
      <c r="D171" s="83">
        <v>3000</v>
      </c>
      <c r="E171" s="83"/>
      <c r="F171" s="83">
        <f>D171+E171</f>
        <v>3000</v>
      </c>
      <c r="G171" s="83">
        <v>3000</v>
      </c>
      <c r="H171" s="94"/>
      <c r="I171" s="162"/>
      <c r="L171" s="161"/>
    </row>
    <row r="172" spans="1:12" ht="15">
      <c r="A172" s="151">
        <v>18</v>
      </c>
      <c r="B172" s="59" t="s">
        <v>244</v>
      </c>
      <c r="C172" s="152"/>
      <c r="D172" s="83">
        <v>59000</v>
      </c>
      <c r="E172" s="83"/>
      <c r="F172" s="83">
        <f>D172+E172</f>
        <v>59000</v>
      </c>
      <c r="G172" s="83">
        <v>59000</v>
      </c>
      <c r="H172" s="94"/>
      <c r="I172" s="162"/>
      <c r="L172" s="161"/>
    </row>
    <row r="173" spans="1:12" ht="15">
      <c r="A173" s="151"/>
      <c r="B173" s="153" t="s">
        <v>245</v>
      </c>
      <c r="C173" s="155"/>
      <c r="D173" s="154">
        <f>D174+D175</f>
        <v>10000</v>
      </c>
      <c r="E173" s="154">
        <f>E174+E175</f>
        <v>45000</v>
      </c>
      <c r="F173" s="154">
        <f>F174+F175</f>
        <v>55000</v>
      </c>
      <c r="G173" s="154">
        <f>G174+G175</f>
        <v>55000</v>
      </c>
      <c r="H173" s="154">
        <f>H174+H175</f>
        <v>0</v>
      </c>
      <c r="I173" s="162"/>
      <c r="L173" s="161"/>
    </row>
    <row r="174" spans="1:12" ht="15">
      <c r="A174" s="151">
        <v>19</v>
      </c>
      <c r="B174" s="59" t="s">
        <v>244</v>
      </c>
      <c r="C174" s="152"/>
      <c r="D174" s="83">
        <v>10000</v>
      </c>
      <c r="E174" s="83"/>
      <c r="F174" s="83">
        <f>D174+E174</f>
        <v>10000</v>
      </c>
      <c r="G174" s="83">
        <v>10000</v>
      </c>
      <c r="H174" s="94"/>
      <c r="I174" s="162"/>
      <c r="L174" s="161"/>
    </row>
    <row r="175" spans="1:12" ht="26.25">
      <c r="A175" s="151">
        <v>20</v>
      </c>
      <c r="B175" s="93" t="s">
        <v>212</v>
      </c>
      <c r="C175" s="152"/>
      <c r="D175" s="83"/>
      <c r="E175" s="83">
        <v>45000</v>
      </c>
      <c r="F175" s="83">
        <f>D175+E175</f>
        <v>45000</v>
      </c>
      <c r="G175" s="83">
        <v>45000</v>
      </c>
      <c r="H175" s="94"/>
      <c r="I175" s="162"/>
      <c r="L175" s="161"/>
    </row>
    <row r="176" spans="1:12" ht="15">
      <c r="A176" s="151"/>
      <c r="B176" s="153" t="s">
        <v>246</v>
      </c>
      <c r="C176" s="152"/>
      <c r="D176" s="154">
        <f>D177</f>
        <v>4000</v>
      </c>
      <c r="E176" s="154">
        <f>E177</f>
        <v>0</v>
      </c>
      <c r="F176" s="154">
        <f>F177</f>
        <v>4000</v>
      </c>
      <c r="G176" s="154">
        <f>G177</f>
        <v>4000</v>
      </c>
      <c r="H176" s="154">
        <f>H177</f>
        <v>0</v>
      </c>
      <c r="I176" s="162"/>
      <c r="L176" s="161"/>
    </row>
    <row r="177" spans="1:12" ht="15">
      <c r="A177" s="151">
        <v>21</v>
      </c>
      <c r="B177" s="59" t="s">
        <v>244</v>
      </c>
      <c r="C177" s="152"/>
      <c r="D177" s="83">
        <v>4000</v>
      </c>
      <c r="E177" s="83"/>
      <c r="F177" s="83">
        <f>D177+E177</f>
        <v>4000</v>
      </c>
      <c r="G177" s="83">
        <v>4000</v>
      </c>
      <c r="H177" s="94"/>
      <c r="I177" s="162"/>
      <c r="L177" s="161"/>
    </row>
    <row r="178" spans="1:12" ht="15">
      <c r="A178" s="151">
        <v>22</v>
      </c>
      <c r="B178" s="59" t="s">
        <v>247</v>
      </c>
      <c r="C178" s="152"/>
      <c r="D178" s="83">
        <v>47000</v>
      </c>
      <c r="E178" s="83">
        <v>153000</v>
      </c>
      <c r="F178" s="83">
        <f>E178+D178</f>
        <v>200000</v>
      </c>
      <c r="G178" s="83">
        <f>47000+153000</f>
        <v>200000</v>
      </c>
      <c r="H178" s="95"/>
      <c r="I178" s="162"/>
      <c r="L178" s="161"/>
    </row>
    <row r="179" spans="1:12" ht="15">
      <c r="A179" s="151">
        <v>23</v>
      </c>
      <c r="B179" s="59" t="s">
        <v>248</v>
      </c>
      <c r="C179" s="152"/>
      <c r="D179" s="83">
        <v>50000</v>
      </c>
      <c r="E179" s="154"/>
      <c r="F179" s="83">
        <f>E179+D179</f>
        <v>50000</v>
      </c>
      <c r="G179" s="83">
        <v>50000</v>
      </c>
      <c r="H179" s="95"/>
      <c r="I179" s="162"/>
      <c r="L179" s="161"/>
    </row>
    <row r="180" spans="1:12" ht="39">
      <c r="A180" s="96"/>
      <c r="B180" s="97" t="s">
        <v>225</v>
      </c>
      <c r="C180" s="98"/>
      <c r="D180" s="99">
        <f>SUM(D181:D184)</f>
        <v>20000</v>
      </c>
      <c r="E180" s="99">
        <f>SUM(E181:E184)</f>
        <v>0</v>
      </c>
      <c r="F180" s="99">
        <f>SUM(F181:F184)</f>
        <v>20000</v>
      </c>
      <c r="G180" s="99">
        <f>SUM(G181:G184)</f>
        <v>20000</v>
      </c>
      <c r="H180" s="99">
        <f>SUM(H181:H184)</f>
        <v>0</v>
      </c>
      <c r="I180" s="162"/>
      <c r="L180" s="161"/>
    </row>
    <row r="181" spans="1:12" ht="15">
      <c r="A181" s="63">
        <v>1</v>
      </c>
      <c r="B181" s="32" t="s">
        <v>120</v>
      </c>
      <c r="C181" s="92" t="s">
        <v>32</v>
      </c>
      <c r="D181" s="27">
        <v>4000</v>
      </c>
      <c r="E181" s="27"/>
      <c r="F181" s="27">
        <f>D181+E181</f>
        <v>4000</v>
      </c>
      <c r="G181" s="27">
        <v>4000</v>
      </c>
      <c r="H181" s="26"/>
      <c r="I181" s="162"/>
      <c r="L181" s="161"/>
    </row>
    <row r="182" spans="1:12" ht="15">
      <c r="A182" s="100">
        <v>2</v>
      </c>
      <c r="B182" s="32" t="s">
        <v>121</v>
      </c>
      <c r="C182" s="92" t="s">
        <v>32</v>
      </c>
      <c r="D182" s="27">
        <v>5000</v>
      </c>
      <c r="E182" s="27"/>
      <c r="F182" s="27">
        <f>D182+E182</f>
        <v>5000</v>
      </c>
      <c r="G182" s="106">
        <v>5000</v>
      </c>
      <c r="H182" s="26"/>
      <c r="I182" s="162"/>
      <c r="L182" s="161"/>
    </row>
    <row r="183" spans="1:12" ht="15">
      <c r="A183" s="63">
        <v>3</v>
      </c>
      <c r="B183" s="32" t="s">
        <v>122</v>
      </c>
      <c r="C183" s="92" t="s">
        <v>32</v>
      </c>
      <c r="D183" s="27">
        <v>6000</v>
      </c>
      <c r="E183" s="27"/>
      <c r="F183" s="27">
        <f>D183+E183</f>
        <v>6000</v>
      </c>
      <c r="G183" s="106">
        <v>6000</v>
      </c>
      <c r="H183" s="26"/>
      <c r="I183" s="162"/>
      <c r="L183" s="161"/>
    </row>
    <row r="184" spans="1:12" ht="15">
      <c r="A184" s="100">
        <v>4</v>
      </c>
      <c r="B184" s="32" t="s">
        <v>123</v>
      </c>
      <c r="C184" s="92" t="s">
        <v>32</v>
      </c>
      <c r="D184" s="27">
        <v>5000</v>
      </c>
      <c r="E184" s="27"/>
      <c r="F184" s="27">
        <f>D184+E184</f>
        <v>5000</v>
      </c>
      <c r="G184" s="106">
        <v>5000</v>
      </c>
      <c r="H184" s="26"/>
      <c r="I184" s="162"/>
      <c r="L184" s="161"/>
    </row>
    <row r="185" spans="1:12" ht="15">
      <c r="A185" s="101"/>
      <c r="B185" s="102" t="s">
        <v>226</v>
      </c>
      <c r="C185" s="103"/>
      <c r="D185" s="70">
        <f>SUM(D186:D191)</f>
        <v>50000</v>
      </c>
      <c r="E185" s="70">
        <f>SUM(E186:E191)</f>
        <v>0</v>
      </c>
      <c r="F185" s="70">
        <f>SUM(F186:F191)</f>
        <v>50000</v>
      </c>
      <c r="G185" s="70">
        <f>SUM(G186:G191)</f>
        <v>50000</v>
      </c>
      <c r="H185" s="70">
        <f>SUM(H186:H191)</f>
        <v>0</v>
      </c>
      <c r="I185" s="162"/>
      <c r="L185" s="161"/>
    </row>
    <row r="186" spans="1:12" ht="15">
      <c r="A186" s="104" t="s">
        <v>124</v>
      </c>
      <c r="B186" s="105" t="s">
        <v>125</v>
      </c>
      <c r="C186" s="92" t="s">
        <v>32</v>
      </c>
      <c r="D186" s="106">
        <v>8000</v>
      </c>
      <c r="E186" s="106"/>
      <c r="F186" s="27">
        <f aca="true" t="shared" si="6" ref="F186:F191">D186+E186</f>
        <v>8000</v>
      </c>
      <c r="G186" s="106">
        <v>8000</v>
      </c>
      <c r="H186" s="37"/>
      <c r="I186" s="162"/>
      <c r="L186" s="161"/>
    </row>
    <row r="187" spans="1:12" ht="15">
      <c r="A187" s="104" t="s">
        <v>126</v>
      </c>
      <c r="B187" s="63" t="s">
        <v>127</v>
      </c>
      <c r="C187" s="92" t="s">
        <v>32</v>
      </c>
      <c r="D187" s="106">
        <v>13000</v>
      </c>
      <c r="E187" s="106"/>
      <c r="F187" s="27">
        <f t="shared" si="6"/>
        <v>13000</v>
      </c>
      <c r="G187" s="106">
        <v>13000</v>
      </c>
      <c r="H187" s="37"/>
      <c r="I187" s="162"/>
      <c r="L187" s="161"/>
    </row>
    <row r="188" spans="1:12" ht="15">
      <c r="A188" s="104" t="s">
        <v>128</v>
      </c>
      <c r="B188" s="63" t="s">
        <v>129</v>
      </c>
      <c r="C188" s="92" t="s">
        <v>32</v>
      </c>
      <c r="D188" s="106">
        <v>4000</v>
      </c>
      <c r="E188" s="106"/>
      <c r="F188" s="27">
        <f t="shared" si="6"/>
        <v>4000</v>
      </c>
      <c r="G188" s="106">
        <v>4000</v>
      </c>
      <c r="H188" s="37"/>
      <c r="I188" s="162"/>
      <c r="L188" s="161"/>
    </row>
    <row r="189" spans="1:12" ht="15">
      <c r="A189" s="104" t="s">
        <v>130</v>
      </c>
      <c r="B189" s="63" t="s">
        <v>131</v>
      </c>
      <c r="C189" s="92" t="s">
        <v>32</v>
      </c>
      <c r="D189" s="106">
        <v>7000</v>
      </c>
      <c r="E189" s="106"/>
      <c r="F189" s="27">
        <f t="shared" si="6"/>
        <v>7000</v>
      </c>
      <c r="G189" s="106">
        <v>7000</v>
      </c>
      <c r="H189" s="37"/>
      <c r="I189" s="162"/>
      <c r="L189" s="161"/>
    </row>
    <row r="190" spans="1:12" ht="15">
      <c r="A190" s="104" t="s">
        <v>132</v>
      </c>
      <c r="B190" s="63" t="s">
        <v>133</v>
      </c>
      <c r="C190" s="92" t="s">
        <v>32</v>
      </c>
      <c r="D190" s="106">
        <v>9000</v>
      </c>
      <c r="E190" s="106"/>
      <c r="F190" s="27">
        <f t="shared" si="6"/>
        <v>9000</v>
      </c>
      <c r="G190" s="106">
        <v>9000</v>
      </c>
      <c r="H190" s="37"/>
      <c r="I190" s="162"/>
      <c r="L190" s="161"/>
    </row>
    <row r="191" spans="1:12" ht="15">
      <c r="A191" s="104" t="s">
        <v>134</v>
      </c>
      <c r="B191" s="107" t="s">
        <v>135</v>
      </c>
      <c r="C191" s="92" t="s">
        <v>32</v>
      </c>
      <c r="D191" s="106">
        <v>9000</v>
      </c>
      <c r="E191" s="106"/>
      <c r="F191" s="27">
        <f t="shared" si="6"/>
        <v>9000</v>
      </c>
      <c r="G191" s="106">
        <v>9000</v>
      </c>
      <c r="H191" s="37"/>
      <c r="I191" s="162"/>
      <c r="L191" s="161"/>
    </row>
    <row r="192" spans="1:12" ht="26.25">
      <c r="A192" s="108"/>
      <c r="B192" s="109" t="s">
        <v>136</v>
      </c>
      <c r="C192" s="110"/>
      <c r="D192" s="70">
        <f>SUM(D193:D197)</f>
        <v>101000</v>
      </c>
      <c r="E192" s="70">
        <f>SUM(E193:E197)</f>
        <v>0</v>
      </c>
      <c r="F192" s="70">
        <f>SUM(F193:F197)</f>
        <v>101000</v>
      </c>
      <c r="G192" s="70">
        <f>SUM(G193:G197)</f>
        <v>101000</v>
      </c>
      <c r="H192" s="70">
        <f>SUM(H193:H197)</f>
        <v>0</v>
      </c>
      <c r="I192" s="162"/>
      <c r="L192" s="161"/>
    </row>
    <row r="193" spans="1:12" ht="15">
      <c r="A193" s="104" t="s">
        <v>124</v>
      </c>
      <c r="B193" s="32" t="s">
        <v>137</v>
      </c>
      <c r="C193" s="92" t="s">
        <v>32</v>
      </c>
      <c r="D193" s="27">
        <v>33600</v>
      </c>
      <c r="E193" s="27"/>
      <c r="F193" s="27">
        <f>D193+E193</f>
        <v>33600</v>
      </c>
      <c r="G193" s="27">
        <f>42000-8400</f>
        <v>33600</v>
      </c>
      <c r="H193" s="37"/>
      <c r="I193" s="162"/>
      <c r="L193" s="161"/>
    </row>
    <row r="194" spans="1:12" ht="15">
      <c r="A194" s="104" t="s">
        <v>126</v>
      </c>
      <c r="B194" s="32" t="s">
        <v>138</v>
      </c>
      <c r="C194" s="92" t="s">
        <v>32</v>
      </c>
      <c r="D194" s="27">
        <v>30000</v>
      </c>
      <c r="E194" s="27"/>
      <c r="F194" s="27">
        <f>D194+E194</f>
        <v>30000</v>
      </c>
      <c r="G194" s="27">
        <v>30000</v>
      </c>
      <c r="H194" s="37"/>
      <c r="I194" s="162"/>
      <c r="L194" s="161"/>
    </row>
    <row r="195" spans="1:12" ht="15">
      <c r="A195" s="104" t="s">
        <v>128</v>
      </c>
      <c r="B195" s="32" t="s">
        <v>139</v>
      </c>
      <c r="C195" s="92" t="s">
        <v>32</v>
      </c>
      <c r="D195" s="27">
        <v>12400</v>
      </c>
      <c r="E195" s="27"/>
      <c r="F195" s="27">
        <f>D195+E195</f>
        <v>12400</v>
      </c>
      <c r="G195" s="146">
        <v>12400</v>
      </c>
      <c r="H195" s="37"/>
      <c r="I195" s="162"/>
      <c r="L195" s="161"/>
    </row>
    <row r="196" spans="1:12" ht="15">
      <c r="A196" s="104" t="s">
        <v>130</v>
      </c>
      <c r="B196" s="32" t="s">
        <v>228</v>
      </c>
      <c r="C196" s="92" t="s">
        <v>32</v>
      </c>
      <c r="D196" s="27">
        <v>18000</v>
      </c>
      <c r="E196" s="27"/>
      <c r="F196" s="27">
        <f>D196+E196</f>
        <v>18000</v>
      </c>
      <c r="G196" s="27">
        <v>18000</v>
      </c>
      <c r="H196" s="37"/>
      <c r="I196" s="162"/>
      <c r="L196" s="161"/>
    </row>
    <row r="197" spans="1:12" ht="26.25">
      <c r="A197" s="104" t="s">
        <v>132</v>
      </c>
      <c r="B197" s="32" t="s">
        <v>229</v>
      </c>
      <c r="C197" s="92" t="s">
        <v>32</v>
      </c>
      <c r="D197" s="27">
        <v>7000</v>
      </c>
      <c r="E197" s="27"/>
      <c r="F197" s="27">
        <f>D197+E197</f>
        <v>7000</v>
      </c>
      <c r="G197" s="27">
        <v>7000</v>
      </c>
      <c r="H197" s="37"/>
      <c r="I197" s="162"/>
      <c r="L197" s="161"/>
    </row>
    <row r="198" spans="1:12" ht="26.25">
      <c r="A198" s="108"/>
      <c r="B198" s="77" t="s">
        <v>140</v>
      </c>
      <c r="C198" s="110"/>
      <c r="D198" s="70">
        <f>D199</f>
        <v>30000</v>
      </c>
      <c r="E198" s="70">
        <f>E199</f>
        <v>0</v>
      </c>
      <c r="F198" s="70">
        <f>F199</f>
        <v>30000</v>
      </c>
      <c r="G198" s="70">
        <f>G199</f>
        <v>30000</v>
      </c>
      <c r="H198" s="70">
        <f>H199</f>
        <v>0</v>
      </c>
      <c r="I198" s="162"/>
      <c r="L198" s="161"/>
    </row>
    <row r="199" spans="1:12" ht="15">
      <c r="A199" s="104" t="s">
        <v>124</v>
      </c>
      <c r="B199" s="111" t="s">
        <v>141</v>
      </c>
      <c r="C199" s="112" t="s">
        <v>32</v>
      </c>
      <c r="D199" s="27">
        <v>30000</v>
      </c>
      <c r="E199" s="27"/>
      <c r="F199" s="27">
        <f>D199+E199</f>
        <v>30000</v>
      </c>
      <c r="G199" s="27">
        <v>30000</v>
      </c>
      <c r="H199" s="37"/>
      <c r="I199" s="162"/>
      <c r="L199" s="161"/>
    </row>
    <row r="200" spans="1:12" ht="15">
      <c r="A200" s="108"/>
      <c r="B200" s="77" t="s">
        <v>227</v>
      </c>
      <c r="C200" s="110"/>
      <c r="D200" s="113">
        <f>SUM(D201:D201)</f>
        <v>30000</v>
      </c>
      <c r="E200" s="113">
        <f>SUM(E201:E201)</f>
        <v>0</v>
      </c>
      <c r="F200" s="113">
        <f>SUM(F201:F201)</f>
        <v>30000</v>
      </c>
      <c r="G200" s="113">
        <f>SUM(G201:G201)</f>
        <v>30000</v>
      </c>
      <c r="H200" s="113">
        <f>SUM(H201:H201)</f>
        <v>0</v>
      </c>
      <c r="I200" s="162"/>
      <c r="L200" s="161"/>
    </row>
    <row r="201" spans="1:12" ht="26.25">
      <c r="A201" s="104" t="s">
        <v>124</v>
      </c>
      <c r="B201" s="32" t="s">
        <v>142</v>
      </c>
      <c r="C201" s="112" t="s">
        <v>32</v>
      </c>
      <c r="D201" s="27">
        <v>30000</v>
      </c>
      <c r="E201" s="27"/>
      <c r="F201" s="27">
        <f>D201+E201</f>
        <v>30000</v>
      </c>
      <c r="G201" s="27">
        <v>30000</v>
      </c>
      <c r="H201" s="37"/>
      <c r="I201" s="162"/>
      <c r="L201" s="161"/>
    </row>
    <row r="202" spans="1:12" ht="26.25" customHeight="1">
      <c r="A202" s="46"/>
      <c r="B202" s="16" t="s">
        <v>143</v>
      </c>
      <c r="C202" s="17"/>
      <c r="D202" s="48">
        <f>D210+D226+D238</f>
        <v>2200000</v>
      </c>
      <c r="E202" s="48">
        <f>E210+E226+E238</f>
        <v>0</v>
      </c>
      <c r="F202" s="48">
        <f>F210+F226+F238</f>
        <v>2200000</v>
      </c>
      <c r="G202" s="48">
        <f>G210+G226+G238</f>
        <v>2200000</v>
      </c>
      <c r="H202" s="48">
        <f>H210+H226+H238</f>
        <v>0</v>
      </c>
      <c r="I202" s="162"/>
      <c r="L202" s="161"/>
    </row>
    <row r="203" spans="1:12" ht="15">
      <c r="A203" s="114"/>
      <c r="B203" s="114" t="s">
        <v>144</v>
      </c>
      <c r="C203" s="115"/>
      <c r="D203" s="114"/>
      <c r="E203" s="114"/>
      <c r="F203" s="114"/>
      <c r="G203" s="114"/>
      <c r="H203" s="114"/>
      <c r="I203" s="162"/>
      <c r="L203" s="161"/>
    </row>
    <row r="204" spans="1:12" ht="15">
      <c r="A204" s="71">
        <v>1</v>
      </c>
      <c r="B204" s="116" t="s">
        <v>145</v>
      </c>
      <c r="C204" s="80" t="s">
        <v>146</v>
      </c>
      <c r="D204" s="27">
        <v>64000</v>
      </c>
      <c r="E204" s="27"/>
      <c r="F204" s="27">
        <f aca="true" t="shared" si="7" ref="F204:F209">D204+E204</f>
        <v>64000</v>
      </c>
      <c r="G204" s="117">
        <v>64000</v>
      </c>
      <c r="H204" s="118"/>
      <c r="I204" s="162"/>
      <c r="L204" s="161"/>
    </row>
    <row r="205" spans="1:12" ht="15">
      <c r="A205" s="71">
        <v>2</v>
      </c>
      <c r="B205" s="116" t="s">
        <v>147</v>
      </c>
      <c r="C205" s="80" t="s">
        <v>146</v>
      </c>
      <c r="D205" s="27">
        <v>103000</v>
      </c>
      <c r="E205" s="27"/>
      <c r="F205" s="27">
        <f t="shared" si="7"/>
        <v>103000</v>
      </c>
      <c r="G205" s="117">
        <v>103000</v>
      </c>
      <c r="H205" s="118"/>
      <c r="I205" s="162"/>
      <c r="L205" s="161"/>
    </row>
    <row r="206" spans="1:12" ht="15">
      <c r="A206" s="71">
        <v>3</v>
      </c>
      <c r="B206" s="116" t="s">
        <v>148</v>
      </c>
      <c r="C206" s="80" t="s">
        <v>146</v>
      </c>
      <c r="D206" s="27">
        <v>45000</v>
      </c>
      <c r="E206" s="27"/>
      <c r="F206" s="27">
        <f t="shared" si="7"/>
        <v>45000</v>
      </c>
      <c r="G206" s="117">
        <v>45000</v>
      </c>
      <c r="H206" s="118"/>
      <c r="I206" s="162"/>
      <c r="L206" s="161"/>
    </row>
    <row r="207" spans="1:12" ht="15">
      <c r="A207" s="71">
        <v>4</v>
      </c>
      <c r="B207" s="116" t="s">
        <v>149</v>
      </c>
      <c r="C207" s="80" t="s">
        <v>146</v>
      </c>
      <c r="D207" s="27">
        <v>1284000</v>
      </c>
      <c r="E207" s="27"/>
      <c r="F207" s="27">
        <f t="shared" si="7"/>
        <v>1284000</v>
      </c>
      <c r="G207" s="117">
        <v>1284000</v>
      </c>
      <c r="H207" s="118"/>
      <c r="I207" s="162"/>
      <c r="L207" s="161"/>
    </row>
    <row r="208" spans="1:12" ht="15">
      <c r="A208" s="71">
        <v>5</v>
      </c>
      <c r="B208" s="116" t="s">
        <v>150</v>
      </c>
      <c r="C208" s="80" t="s">
        <v>146</v>
      </c>
      <c r="D208" s="27">
        <v>137000</v>
      </c>
      <c r="E208" s="27"/>
      <c r="F208" s="27">
        <f t="shared" si="7"/>
        <v>137000</v>
      </c>
      <c r="G208" s="117">
        <v>137000</v>
      </c>
      <c r="H208" s="118"/>
      <c r="I208" s="162"/>
      <c r="L208" s="161"/>
    </row>
    <row r="209" spans="1:12" ht="26.25">
      <c r="A209" s="71">
        <v>6</v>
      </c>
      <c r="B209" s="116" t="s">
        <v>151</v>
      </c>
      <c r="C209" s="80" t="s">
        <v>146</v>
      </c>
      <c r="D209" s="27">
        <v>33000</v>
      </c>
      <c r="E209" s="27"/>
      <c r="F209" s="27">
        <f t="shared" si="7"/>
        <v>33000</v>
      </c>
      <c r="G209" s="117">
        <v>33000</v>
      </c>
      <c r="H209" s="118"/>
      <c r="I209" s="162"/>
      <c r="L209" s="161"/>
    </row>
    <row r="210" spans="1:12" ht="15">
      <c r="A210" s="119"/>
      <c r="B210" s="119" t="s">
        <v>152</v>
      </c>
      <c r="C210" s="120"/>
      <c r="D210" s="121">
        <f>SUM(D204:D209)</f>
        <v>1666000</v>
      </c>
      <c r="E210" s="121">
        <f>SUM(E204:E209)</f>
        <v>0</v>
      </c>
      <c r="F210" s="121">
        <f>SUM(F204:F209)</f>
        <v>1666000</v>
      </c>
      <c r="G210" s="121">
        <f>SUM(G204:G209)</f>
        <v>1666000</v>
      </c>
      <c r="H210" s="119"/>
      <c r="I210" s="162"/>
      <c r="L210" s="161"/>
    </row>
    <row r="211" spans="1:12" ht="15">
      <c r="A211" s="122"/>
      <c r="B211" s="122" t="s">
        <v>153</v>
      </c>
      <c r="C211" s="123"/>
      <c r="D211" s="122"/>
      <c r="E211" s="122"/>
      <c r="F211" s="122"/>
      <c r="G211" s="122"/>
      <c r="H211" s="122"/>
      <c r="I211" s="162"/>
      <c r="L211" s="161"/>
    </row>
    <row r="212" spans="1:12" ht="15">
      <c r="A212" s="71">
        <v>7</v>
      </c>
      <c r="B212" s="34" t="s">
        <v>154</v>
      </c>
      <c r="C212" s="80" t="s">
        <v>155</v>
      </c>
      <c r="D212" s="27">
        <v>18000</v>
      </c>
      <c r="E212" s="27"/>
      <c r="F212" s="27">
        <f aca="true" t="shared" si="8" ref="F212:F225">D212+E212</f>
        <v>18000</v>
      </c>
      <c r="G212" s="125">
        <v>18000</v>
      </c>
      <c r="H212" s="124"/>
      <c r="I212" s="162"/>
      <c r="L212" s="161"/>
    </row>
    <row r="213" spans="1:12" ht="15">
      <c r="A213" s="71">
        <v>8</v>
      </c>
      <c r="B213" s="34" t="s">
        <v>154</v>
      </c>
      <c r="C213" s="80" t="s">
        <v>155</v>
      </c>
      <c r="D213" s="27">
        <v>12000</v>
      </c>
      <c r="E213" s="27"/>
      <c r="F213" s="27">
        <f t="shared" si="8"/>
        <v>12000</v>
      </c>
      <c r="G213" s="125">
        <v>12000</v>
      </c>
      <c r="H213" s="125"/>
      <c r="I213" s="162"/>
      <c r="L213" s="161"/>
    </row>
    <row r="214" spans="1:12" ht="15">
      <c r="A214" s="71">
        <v>9</v>
      </c>
      <c r="B214" s="34" t="s">
        <v>156</v>
      </c>
      <c r="C214" s="80" t="s">
        <v>155</v>
      </c>
      <c r="D214" s="27">
        <v>45000</v>
      </c>
      <c r="E214" s="27"/>
      <c r="F214" s="27">
        <f t="shared" si="8"/>
        <v>45000</v>
      </c>
      <c r="G214" s="125">
        <v>45000</v>
      </c>
      <c r="H214" s="125"/>
      <c r="I214" s="162"/>
      <c r="L214" s="161"/>
    </row>
    <row r="215" spans="1:12" ht="15">
      <c r="A215" s="71">
        <v>10</v>
      </c>
      <c r="B215" s="116" t="s">
        <v>157</v>
      </c>
      <c r="C215" s="80" t="s">
        <v>155</v>
      </c>
      <c r="D215" s="27">
        <v>10000</v>
      </c>
      <c r="E215" s="27"/>
      <c r="F215" s="27">
        <f t="shared" si="8"/>
        <v>10000</v>
      </c>
      <c r="G215" s="126">
        <v>10000</v>
      </c>
      <c r="H215" s="125"/>
      <c r="I215" s="162"/>
      <c r="L215" s="161"/>
    </row>
    <row r="216" spans="1:12" ht="15">
      <c r="A216" s="71">
        <v>11</v>
      </c>
      <c r="B216" s="116" t="s">
        <v>158</v>
      </c>
      <c r="C216" s="80" t="s">
        <v>155</v>
      </c>
      <c r="D216" s="27">
        <v>10000</v>
      </c>
      <c r="E216" s="27"/>
      <c r="F216" s="27">
        <f t="shared" si="8"/>
        <v>10000</v>
      </c>
      <c r="G216" s="126">
        <v>10000</v>
      </c>
      <c r="H216" s="125"/>
      <c r="I216" s="162"/>
      <c r="L216" s="161"/>
    </row>
    <row r="217" spans="1:12" ht="15">
      <c r="A217" s="71">
        <v>12</v>
      </c>
      <c r="B217" s="116" t="s">
        <v>159</v>
      </c>
      <c r="C217" s="80" t="s">
        <v>155</v>
      </c>
      <c r="D217" s="27">
        <v>57000</v>
      </c>
      <c r="E217" s="27"/>
      <c r="F217" s="27">
        <f t="shared" si="8"/>
        <v>57000</v>
      </c>
      <c r="G217" s="126">
        <v>57000</v>
      </c>
      <c r="H217" s="125"/>
      <c r="I217" s="162"/>
      <c r="L217" s="161"/>
    </row>
    <row r="218" spans="1:12" ht="15">
      <c r="A218" s="71">
        <v>13</v>
      </c>
      <c r="B218" s="116" t="s">
        <v>259</v>
      </c>
      <c r="C218" s="80" t="s">
        <v>155</v>
      </c>
      <c r="D218" s="27">
        <v>60000</v>
      </c>
      <c r="E218" s="27"/>
      <c r="F218" s="27">
        <f t="shared" si="8"/>
        <v>60000</v>
      </c>
      <c r="G218" s="126">
        <v>60000</v>
      </c>
      <c r="H218" s="125"/>
      <c r="I218" s="162"/>
      <c r="L218" s="161"/>
    </row>
    <row r="219" spans="1:12" ht="15">
      <c r="A219" s="71">
        <v>14</v>
      </c>
      <c r="B219" s="116" t="s">
        <v>237</v>
      </c>
      <c r="C219" s="80" t="s">
        <v>155</v>
      </c>
      <c r="D219" s="27">
        <v>1000</v>
      </c>
      <c r="E219" s="27"/>
      <c r="F219" s="27">
        <f t="shared" si="8"/>
        <v>1000</v>
      </c>
      <c r="G219" s="126">
        <v>1000</v>
      </c>
      <c r="H219" s="125"/>
      <c r="I219" s="162"/>
      <c r="L219" s="161"/>
    </row>
    <row r="220" spans="1:12" ht="15">
      <c r="A220" s="71">
        <v>15</v>
      </c>
      <c r="B220" s="129" t="s">
        <v>251</v>
      </c>
      <c r="C220" s="80" t="s">
        <v>155</v>
      </c>
      <c r="D220" s="27">
        <v>50000</v>
      </c>
      <c r="E220" s="27"/>
      <c r="F220" s="27">
        <f t="shared" si="8"/>
        <v>50000</v>
      </c>
      <c r="G220" s="126">
        <v>50000</v>
      </c>
      <c r="H220" s="125"/>
      <c r="I220" s="162"/>
      <c r="L220" s="161"/>
    </row>
    <row r="221" spans="1:12" ht="15">
      <c r="A221" s="71">
        <v>16</v>
      </c>
      <c r="B221" s="150" t="s">
        <v>235</v>
      </c>
      <c r="C221" s="80" t="s">
        <v>155</v>
      </c>
      <c r="D221" s="27">
        <v>15000</v>
      </c>
      <c r="E221" s="27"/>
      <c r="F221" s="27">
        <f t="shared" si="8"/>
        <v>15000</v>
      </c>
      <c r="G221" s="126">
        <v>15000</v>
      </c>
      <c r="H221" s="125"/>
      <c r="I221" s="162"/>
      <c r="L221" s="161"/>
    </row>
    <row r="222" spans="1:12" ht="15">
      <c r="A222" s="71">
        <v>17</v>
      </c>
      <c r="B222" s="150" t="s">
        <v>236</v>
      </c>
      <c r="C222" s="80" t="s">
        <v>155</v>
      </c>
      <c r="D222" s="27">
        <v>63000</v>
      </c>
      <c r="E222" s="27"/>
      <c r="F222" s="27">
        <f t="shared" si="8"/>
        <v>63000</v>
      </c>
      <c r="G222" s="126">
        <v>63000</v>
      </c>
      <c r="H222" s="125"/>
      <c r="I222" s="162"/>
      <c r="L222" s="161"/>
    </row>
    <row r="223" spans="1:12" ht="15">
      <c r="A223" s="71">
        <v>18</v>
      </c>
      <c r="B223" s="150" t="s">
        <v>237</v>
      </c>
      <c r="C223" s="80" t="s">
        <v>155</v>
      </c>
      <c r="D223" s="27">
        <v>8000</v>
      </c>
      <c r="E223" s="27"/>
      <c r="F223" s="27">
        <f t="shared" si="8"/>
        <v>8000</v>
      </c>
      <c r="G223" s="126">
        <v>8000</v>
      </c>
      <c r="H223" s="125"/>
      <c r="I223" s="162"/>
      <c r="L223" s="161"/>
    </row>
    <row r="224" spans="1:12" ht="15">
      <c r="A224" s="71">
        <v>19</v>
      </c>
      <c r="B224" s="150" t="s">
        <v>238</v>
      </c>
      <c r="C224" s="80" t="s">
        <v>155</v>
      </c>
      <c r="D224" s="27">
        <v>7000</v>
      </c>
      <c r="E224" s="27"/>
      <c r="F224" s="27">
        <f t="shared" si="8"/>
        <v>7000</v>
      </c>
      <c r="G224" s="126">
        <v>7000</v>
      </c>
      <c r="H224" s="125"/>
      <c r="I224" s="162"/>
      <c r="L224" s="161"/>
    </row>
    <row r="225" spans="1:12" ht="15">
      <c r="A225" s="71">
        <v>20</v>
      </c>
      <c r="B225" s="150" t="s">
        <v>239</v>
      </c>
      <c r="C225" s="80" t="s">
        <v>155</v>
      </c>
      <c r="D225" s="27">
        <v>32000</v>
      </c>
      <c r="E225" s="27"/>
      <c r="F225" s="27">
        <f t="shared" si="8"/>
        <v>32000</v>
      </c>
      <c r="G225" s="126">
        <v>32000</v>
      </c>
      <c r="H225" s="125"/>
      <c r="I225" s="162"/>
      <c r="L225" s="161"/>
    </row>
    <row r="226" spans="1:12" ht="15">
      <c r="A226" s="119"/>
      <c r="B226" s="119" t="s">
        <v>160</v>
      </c>
      <c r="C226" s="120"/>
      <c r="D226" s="127">
        <f>SUM(D212:D225)</f>
        <v>388000</v>
      </c>
      <c r="E226" s="127">
        <f>SUM(E212:E225)</f>
        <v>0</v>
      </c>
      <c r="F226" s="127">
        <f>SUM(F212:F225)</f>
        <v>388000</v>
      </c>
      <c r="G226" s="127">
        <f>SUM(G212:G225)</f>
        <v>388000</v>
      </c>
      <c r="H226" s="119"/>
      <c r="I226" s="162"/>
      <c r="L226" s="161"/>
    </row>
    <row r="227" spans="1:12" ht="15">
      <c r="A227" s="122"/>
      <c r="B227" s="122" t="s">
        <v>161</v>
      </c>
      <c r="C227" s="123"/>
      <c r="D227" s="128"/>
      <c r="E227" s="128"/>
      <c r="F227" s="128"/>
      <c r="G227" s="128"/>
      <c r="H227" s="122"/>
      <c r="I227" s="162"/>
      <c r="L227" s="161"/>
    </row>
    <row r="228" spans="1:12" ht="51.75">
      <c r="A228" s="80">
        <v>21</v>
      </c>
      <c r="B228" s="156" t="s">
        <v>252</v>
      </c>
      <c r="C228" s="80" t="s">
        <v>155</v>
      </c>
      <c r="D228" s="27">
        <v>18000</v>
      </c>
      <c r="E228" s="27"/>
      <c r="F228" s="27">
        <f aca="true" t="shared" si="9" ref="F228:F237">D228+E228</f>
        <v>18000</v>
      </c>
      <c r="G228" s="126">
        <v>18000</v>
      </c>
      <c r="H228" s="125"/>
      <c r="I228" s="162"/>
      <c r="L228" s="161"/>
    </row>
    <row r="229" spans="1:12" ht="32.25" customHeight="1">
      <c r="A229" s="80">
        <v>22</v>
      </c>
      <c r="B229" s="129" t="s">
        <v>162</v>
      </c>
      <c r="C229" s="80" t="s">
        <v>155</v>
      </c>
      <c r="D229" s="27">
        <v>12000</v>
      </c>
      <c r="E229" s="27"/>
      <c r="F229" s="27">
        <f t="shared" si="9"/>
        <v>12000</v>
      </c>
      <c r="G229" s="126">
        <v>12000</v>
      </c>
      <c r="H229" s="125"/>
      <c r="I229" s="162"/>
      <c r="L229" s="161"/>
    </row>
    <row r="230" spans="1:12" ht="15">
      <c r="A230" s="80">
        <v>23</v>
      </c>
      <c r="B230" s="129" t="s">
        <v>163</v>
      </c>
      <c r="C230" s="80" t="s">
        <v>155</v>
      </c>
      <c r="D230" s="27">
        <v>8000</v>
      </c>
      <c r="E230" s="27"/>
      <c r="F230" s="27">
        <f t="shared" si="9"/>
        <v>8000</v>
      </c>
      <c r="G230" s="126">
        <v>8000</v>
      </c>
      <c r="H230" s="125"/>
      <c r="I230" s="162"/>
      <c r="L230" s="161"/>
    </row>
    <row r="231" spans="1:12" ht="26.25">
      <c r="A231" s="80">
        <v>24</v>
      </c>
      <c r="B231" s="129" t="s">
        <v>164</v>
      </c>
      <c r="C231" s="80" t="s">
        <v>155</v>
      </c>
      <c r="D231" s="27">
        <v>12000</v>
      </c>
      <c r="E231" s="27"/>
      <c r="F231" s="27">
        <f t="shared" si="9"/>
        <v>12000</v>
      </c>
      <c r="G231" s="126">
        <v>12000</v>
      </c>
      <c r="H231" s="125"/>
      <c r="I231" s="162"/>
      <c r="L231" s="161"/>
    </row>
    <row r="232" spans="1:12" ht="26.25">
      <c r="A232" s="80">
        <v>25</v>
      </c>
      <c r="B232" s="129" t="s">
        <v>165</v>
      </c>
      <c r="C232" s="80" t="s">
        <v>155</v>
      </c>
      <c r="D232" s="27">
        <v>5000</v>
      </c>
      <c r="E232" s="27"/>
      <c r="F232" s="27">
        <f t="shared" si="9"/>
        <v>5000</v>
      </c>
      <c r="G232" s="125">
        <v>5000</v>
      </c>
      <c r="H232" s="125"/>
      <c r="I232" s="162"/>
      <c r="L232" s="161"/>
    </row>
    <row r="233" spans="1:12" ht="26.25">
      <c r="A233" s="80">
        <v>26</v>
      </c>
      <c r="B233" s="129" t="s">
        <v>166</v>
      </c>
      <c r="C233" s="80" t="s">
        <v>155</v>
      </c>
      <c r="D233" s="27">
        <v>5000</v>
      </c>
      <c r="E233" s="27"/>
      <c r="F233" s="27">
        <f t="shared" si="9"/>
        <v>5000</v>
      </c>
      <c r="G233" s="125">
        <v>5000</v>
      </c>
      <c r="H233" s="125"/>
      <c r="I233" s="162"/>
      <c r="L233" s="161"/>
    </row>
    <row r="234" spans="1:12" ht="15">
      <c r="A234" s="80">
        <v>27</v>
      </c>
      <c r="B234" s="129" t="s">
        <v>167</v>
      </c>
      <c r="C234" s="80" t="s">
        <v>155</v>
      </c>
      <c r="D234" s="27">
        <v>15000</v>
      </c>
      <c r="E234" s="27"/>
      <c r="F234" s="27">
        <f t="shared" si="9"/>
        <v>15000</v>
      </c>
      <c r="G234" s="125">
        <v>15000</v>
      </c>
      <c r="H234" s="125"/>
      <c r="I234" s="162"/>
      <c r="L234" s="161"/>
    </row>
    <row r="235" spans="1:12" ht="26.25" customHeight="1">
      <c r="A235" s="80">
        <v>28</v>
      </c>
      <c r="B235" s="129" t="s">
        <v>168</v>
      </c>
      <c r="C235" s="80" t="s">
        <v>155</v>
      </c>
      <c r="D235" s="27">
        <v>21000</v>
      </c>
      <c r="E235" s="27"/>
      <c r="F235" s="27">
        <f t="shared" si="9"/>
        <v>21000</v>
      </c>
      <c r="G235" s="125">
        <v>21000</v>
      </c>
      <c r="H235" s="125"/>
      <c r="I235" s="162"/>
      <c r="L235" s="161"/>
    </row>
    <row r="236" spans="1:12" ht="15">
      <c r="A236" s="80">
        <v>29</v>
      </c>
      <c r="B236" s="129" t="s">
        <v>169</v>
      </c>
      <c r="C236" s="80" t="s">
        <v>155</v>
      </c>
      <c r="D236" s="27">
        <v>10000</v>
      </c>
      <c r="E236" s="27"/>
      <c r="F236" s="27">
        <f t="shared" si="9"/>
        <v>10000</v>
      </c>
      <c r="G236" s="125">
        <v>10000</v>
      </c>
      <c r="H236" s="125"/>
      <c r="I236" s="162"/>
      <c r="L236" s="161"/>
    </row>
    <row r="237" spans="1:12" ht="26.25">
      <c r="A237" s="80">
        <v>30</v>
      </c>
      <c r="B237" s="156" t="s">
        <v>253</v>
      </c>
      <c r="C237" s="80" t="s">
        <v>155</v>
      </c>
      <c r="D237" s="27">
        <v>40000</v>
      </c>
      <c r="E237" s="27"/>
      <c r="F237" s="27">
        <f t="shared" si="9"/>
        <v>40000</v>
      </c>
      <c r="G237" s="125">
        <v>40000</v>
      </c>
      <c r="H237" s="125"/>
      <c r="I237" s="162"/>
      <c r="L237" s="161"/>
    </row>
    <row r="238" spans="1:12" ht="15">
      <c r="A238" s="119"/>
      <c r="B238" s="119" t="s">
        <v>170</v>
      </c>
      <c r="C238" s="120"/>
      <c r="D238" s="121">
        <f>SUM(D228:D237)</f>
        <v>146000</v>
      </c>
      <c r="E238" s="121">
        <f>SUM(E228:E237)</f>
        <v>0</v>
      </c>
      <c r="F238" s="121">
        <f>SUM(F228:F237)</f>
        <v>146000</v>
      </c>
      <c r="G238" s="121">
        <f>SUM(G228:G237)</f>
        <v>146000</v>
      </c>
      <c r="H238" s="119"/>
      <c r="I238" s="162"/>
      <c r="L238" s="161"/>
    </row>
    <row r="239" spans="1:12" ht="26.25">
      <c r="A239" s="130"/>
      <c r="B239" s="65" t="s">
        <v>171</v>
      </c>
      <c r="C239" s="66"/>
      <c r="D239" s="48">
        <f>SUM(D240:D242)</f>
        <v>110000</v>
      </c>
      <c r="E239" s="48">
        <f>SUM(E240:E242)</f>
        <v>0</v>
      </c>
      <c r="F239" s="48">
        <f>SUM(F240:F242)</f>
        <v>110000</v>
      </c>
      <c r="G239" s="48">
        <f>SUM(G240:G242)</f>
        <v>110000</v>
      </c>
      <c r="H239" s="48">
        <f>SUM(H240:H242)</f>
        <v>0</v>
      </c>
      <c r="I239" s="162"/>
      <c r="L239" s="161"/>
    </row>
    <row r="240" spans="1:12" ht="15">
      <c r="A240" s="131" t="s">
        <v>124</v>
      </c>
      <c r="B240" s="105" t="s">
        <v>172</v>
      </c>
      <c r="C240" s="132" t="s">
        <v>146</v>
      </c>
      <c r="D240" s="27">
        <v>88000</v>
      </c>
      <c r="E240" s="27"/>
      <c r="F240" s="27">
        <f>D240+E240</f>
        <v>88000</v>
      </c>
      <c r="G240" s="27">
        <v>88000</v>
      </c>
      <c r="H240" s="133"/>
      <c r="I240" s="162"/>
      <c r="L240" s="161"/>
    </row>
    <row r="241" spans="1:12" ht="15">
      <c r="A241" s="131" t="s">
        <v>126</v>
      </c>
      <c r="B241" s="63" t="s">
        <v>173</v>
      </c>
      <c r="C241" s="132" t="s">
        <v>155</v>
      </c>
      <c r="D241" s="27">
        <v>10000</v>
      </c>
      <c r="E241" s="27"/>
      <c r="F241" s="27">
        <f>D241+E241</f>
        <v>10000</v>
      </c>
      <c r="G241" s="27">
        <v>10000</v>
      </c>
      <c r="H241" s="133"/>
      <c r="I241" s="162"/>
      <c r="L241" s="161"/>
    </row>
    <row r="242" spans="1:12" ht="15">
      <c r="A242" s="134">
        <v>3</v>
      </c>
      <c r="B242" s="63" t="s">
        <v>174</v>
      </c>
      <c r="C242" s="135" t="s">
        <v>155</v>
      </c>
      <c r="D242" s="27">
        <v>12000</v>
      </c>
      <c r="E242" s="27"/>
      <c r="F242" s="27">
        <f>D242+E242</f>
        <v>12000</v>
      </c>
      <c r="G242" s="27">
        <v>12000</v>
      </c>
      <c r="H242" s="29"/>
      <c r="I242" s="162"/>
      <c r="L242" s="161"/>
    </row>
    <row r="243" spans="1:12" ht="15">
      <c r="A243" s="136"/>
      <c r="B243" s="137" t="s">
        <v>175</v>
      </c>
      <c r="C243" s="138"/>
      <c r="D243" s="48">
        <f>SUM(D244:D257)</f>
        <v>4346000</v>
      </c>
      <c r="E243" s="48">
        <f>SUM(E244:E257)</f>
        <v>0</v>
      </c>
      <c r="F243" s="48">
        <f>SUM(F244:F257)</f>
        <v>4346000</v>
      </c>
      <c r="G243" s="48">
        <f>SUM(G244:G257)</f>
        <v>4055000</v>
      </c>
      <c r="H243" s="48">
        <f>SUM(H244:H257)</f>
        <v>291000</v>
      </c>
      <c r="I243" s="162"/>
      <c r="L243" s="161"/>
    </row>
    <row r="244" spans="1:12" ht="15">
      <c r="A244" s="32">
        <v>1</v>
      </c>
      <c r="B244" s="139" t="s">
        <v>176</v>
      </c>
      <c r="C244" s="25" t="s">
        <v>44</v>
      </c>
      <c r="D244" s="27">
        <v>3000000</v>
      </c>
      <c r="E244" s="27"/>
      <c r="F244" s="27">
        <f aca="true" t="shared" si="10" ref="F244:F257">D244+E244</f>
        <v>3000000</v>
      </c>
      <c r="G244" s="73">
        <v>3000000</v>
      </c>
      <c r="H244" s="75"/>
      <c r="I244" s="162"/>
      <c r="L244" s="161"/>
    </row>
    <row r="245" spans="1:12" ht="15">
      <c r="A245" s="32">
        <v>2</v>
      </c>
      <c r="B245" s="139" t="s">
        <v>177</v>
      </c>
      <c r="C245" s="25" t="s">
        <v>44</v>
      </c>
      <c r="D245" s="27">
        <v>89000</v>
      </c>
      <c r="E245" s="27"/>
      <c r="F245" s="27">
        <f t="shared" si="10"/>
        <v>89000</v>
      </c>
      <c r="G245" s="73">
        <v>89000</v>
      </c>
      <c r="H245" s="75"/>
      <c r="I245" s="162"/>
      <c r="L245" s="161"/>
    </row>
    <row r="246" spans="1:12" ht="26.25">
      <c r="A246" s="32">
        <v>3</v>
      </c>
      <c r="B246" s="139" t="s">
        <v>178</v>
      </c>
      <c r="C246" s="25" t="s">
        <v>44</v>
      </c>
      <c r="D246" s="27">
        <v>39000</v>
      </c>
      <c r="E246" s="27"/>
      <c r="F246" s="27">
        <f t="shared" si="10"/>
        <v>39000</v>
      </c>
      <c r="G246" s="73">
        <v>39000</v>
      </c>
      <c r="H246" s="75"/>
      <c r="I246" s="162"/>
      <c r="L246" s="161"/>
    </row>
    <row r="247" spans="1:12" ht="26.25">
      <c r="A247" s="32">
        <v>4</v>
      </c>
      <c r="B247" s="139" t="s">
        <v>179</v>
      </c>
      <c r="C247" s="25" t="s">
        <v>44</v>
      </c>
      <c r="D247" s="27">
        <v>148000</v>
      </c>
      <c r="E247" s="27"/>
      <c r="F247" s="27">
        <f t="shared" si="10"/>
        <v>148000</v>
      </c>
      <c r="G247" s="73">
        <v>148000</v>
      </c>
      <c r="H247" s="75"/>
      <c r="I247" s="162"/>
      <c r="L247" s="161"/>
    </row>
    <row r="248" spans="1:12" ht="26.25">
      <c r="A248" s="32">
        <v>5</v>
      </c>
      <c r="B248" s="139" t="s">
        <v>180</v>
      </c>
      <c r="C248" s="25" t="s">
        <v>44</v>
      </c>
      <c r="D248" s="27">
        <v>185000</v>
      </c>
      <c r="E248" s="27"/>
      <c r="F248" s="27">
        <f t="shared" si="10"/>
        <v>185000</v>
      </c>
      <c r="G248" s="73">
        <v>185000</v>
      </c>
      <c r="H248" s="75"/>
      <c r="I248" s="162"/>
      <c r="L248" s="161"/>
    </row>
    <row r="249" spans="1:12" ht="26.25">
      <c r="A249" s="32">
        <v>6</v>
      </c>
      <c r="B249" s="139" t="s">
        <v>181</v>
      </c>
      <c r="C249" s="25" t="s">
        <v>44</v>
      </c>
      <c r="D249" s="27">
        <v>50000</v>
      </c>
      <c r="E249" s="27"/>
      <c r="F249" s="27">
        <f t="shared" si="10"/>
        <v>50000</v>
      </c>
      <c r="G249" s="73">
        <v>50000</v>
      </c>
      <c r="H249" s="75"/>
      <c r="I249" s="162"/>
      <c r="L249" s="161"/>
    </row>
    <row r="250" spans="1:12" ht="39">
      <c r="A250" s="32">
        <v>7</v>
      </c>
      <c r="B250" s="140" t="s">
        <v>234</v>
      </c>
      <c r="C250" s="141" t="s">
        <v>44</v>
      </c>
      <c r="D250" s="27">
        <v>120000</v>
      </c>
      <c r="E250" s="60"/>
      <c r="F250" s="27">
        <f t="shared" si="10"/>
        <v>120000</v>
      </c>
      <c r="G250" s="142">
        <v>120000</v>
      </c>
      <c r="H250" s="143"/>
      <c r="I250" s="162"/>
      <c r="L250" s="161"/>
    </row>
    <row r="251" spans="1:12" ht="15">
      <c r="A251" s="32">
        <v>8</v>
      </c>
      <c r="B251" s="32" t="s">
        <v>182</v>
      </c>
      <c r="C251" s="25" t="s">
        <v>44</v>
      </c>
      <c r="D251" s="27">
        <v>25000</v>
      </c>
      <c r="E251" s="27"/>
      <c r="F251" s="27">
        <f t="shared" si="10"/>
        <v>25000</v>
      </c>
      <c r="G251" s="73">
        <v>25000</v>
      </c>
      <c r="H251" s="63"/>
      <c r="I251" s="162"/>
      <c r="L251" s="161"/>
    </row>
    <row r="252" spans="1:12" ht="26.25">
      <c r="A252" s="32">
        <v>9</v>
      </c>
      <c r="B252" s="32" t="s">
        <v>232</v>
      </c>
      <c r="C252" s="25" t="s">
        <v>44</v>
      </c>
      <c r="D252" s="27">
        <v>65000</v>
      </c>
      <c r="E252" s="27"/>
      <c r="F252" s="27">
        <f t="shared" si="10"/>
        <v>65000</v>
      </c>
      <c r="G252" s="148"/>
      <c r="H252" s="148">
        <v>65000</v>
      </c>
      <c r="I252" s="162"/>
      <c r="L252" s="161"/>
    </row>
    <row r="253" spans="1:12" ht="39">
      <c r="A253" s="32">
        <v>10</v>
      </c>
      <c r="B253" s="32" t="s">
        <v>233</v>
      </c>
      <c r="C253" s="25" t="s">
        <v>44</v>
      </c>
      <c r="D253" s="27">
        <v>35000</v>
      </c>
      <c r="E253" s="27"/>
      <c r="F253" s="27">
        <f t="shared" si="10"/>
        <v>35000</v>
      </c>
      <c r="G253" s="148"/>
      <c r="H253" s="148">
        <v>35000</v>
      </c>
      <c r="I253" s="162"/>
      <c r="L253" s="161"/>
    </row>
    <row r="254" spans="1:12" ht="39">
      <c r="A254" s="32">
        <v>11</v>
      </c>
      <c r="B254" s="34" t="s">
        <v>279</v>
      </c>
      <c r="C254" s="25" t="s">
        <v>44</v>
      </c>
      <c r="D254" s="27">
        <v>335000</v>
      </c>
      <c r="E254" s="27"/>
      <c r="F254" s="27">
        <f t="shared" si="10"/>
        <v>335000</v>
      </c>
      <c r="G254" s="27">
        <f>105000+39000</f>
        <v>144000</v>
      </c>
      <c r="H254" s="27">
        <v>191000</v>
      </c>
      <c r="I254" s="162"/>
      <c r="L254" s="161"/>
    </row>
    <row r="255" spans="1:12" ht="15">
      <c r="A255" s="32">
        <v>12</v>
      </c>
      <c r="B255" s="32" t="s">
        <v>280</v>
      </c>
      <c r="C255" s="25" t="s">
        <v>44</v>
      </c>
      <c r="D255" s="27">
        <v>18000</v>
      </c>
      <c r="E255" s="27"/>
      <c r="F255" s="27">
        <f t="shared" si="10"/>
        <v>18000</v>
      </c>
      <c r="G255" s="148">
        <v>18000</v>
      </c>
      <c r="H255" s="160"/>
      <c r="I255" s="162"/>
      <c r="L255" s="161"/>
    </row>
    <row r="256" spans="1:12" ht="15">
      <c r="A256" s="32">
        <v>13</v>
      </c>
      <c r="B256" s="32" t="s">
        <v>281</v>
      </c>
      <c r="C256" s="25" t="s">
        <v>44</v>
      </c>
      <c r="D256" s="27">
        <v>120000</v>
      </c>
      <c r="E256" s="27"/>
      <c r="F256" s="27">
        <f t="shared" si="10"/>
        <v>120000</v>
      </c>
      <c r="G256" s="148">
        <v>120000</v>
      </c>
      <c r="H256" s="160"/>
      <c r="I256" s="162"/>
      <c r="L256" s="161"/>
    </row>
    <row r="257" spans="1:12" ht="15">
      <c r="A257" s="32">
        <v>14</v>
      </c>
      <c r="B257" s="32" t="s">
        <v>282</v>
      </c>
      <c r="C257" s="25" t="s">
        <v>44</v>
      </c>
      <c r="D257" s="27">
        <v>117000</v>
      </c>
      <c r="E257" s="27"/>
      <c r="F257" s="27">
        <f t="shared" si="10"/>
        <v>117000</v>
      </c>
      <c r="G257" s="148">
        <v>117000</v>
      </c>
      <c r="H257" s="160"/>
      <c r="I257" s="162"/>
      <c r="L257" s="161"/>
    </row>
  </sheetData>
  <sheetProtection/>
  <autoFilter ref="A4:IE257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1.1811023622047245" bottom="0.5118110236220472" header="0.31496062992125984" footer="0.31496062992125984"/>
  <pageSetup horizontalDpi="600" verticalDpi="600" orientation="portrait" paperSize="9" scale="85" r:id="rId1"/>
  <headerFooter>
    <oddHeader>&amp;L&amp;"-,Aldin"ROMÂNIA
JUDEŢUL MUREŞ
CONSILIUL JUDEŢEAN&amp;C&amp;"-,Aldin"
PROGRAM DE INVESTIŢII pe anul 2016&amp;R&amp;"-,Aldin"Anexa nr.7/i la HCJM nr.______ 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2016-12-07T09:12:36Z</cp:lastPrinted>
  <dcterms:created xsi:type="dcterms:W3CDTF">2016-03-23T08:59:55Z</dcterms:created>
  <dcterms:modified xsi:type="dcterms:W3CDTF">2016-12-12T06:33:01Z</dcterms:modified>
  <cp:category/>
  <cp:version/>
  <cp:contentType/>
  <cp:contentStatus/>
</cp:coreProperties>
</file>