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inv final" sheetId="1" r:id="rId1"/>
  </sheets>
  <definedNames>
    <definedName name="_xlnm._FilterDatabase" localSheetId="0" hidden="1">'anexa inv final'!$A$4:$E$196</definedName>
    <definedName name="_xlnm.Print_Titles" localSheetId="0">'anexa inv final'!$2:$4</definedName>
  </definedNames>
  <calcPr fullCalcOnLoad="1"/>
</workbook>
</file>

<file path=xl/sharedStrings.xml><?xml version="1.0" encoding="utf-8"?>
<sst xmlns="http://schemas.openxmlformats.org/spreadsheetml/2006/main" count="377" uniqueCount="230">
  <si>
    <t xml:space="preserve"> -lei-</t>
  </si>
  <si>
    <t>Nr. crt.</t>
  </si>
  <si>
    <t>Denumirea obiectivului de investiţie</t>
  </si>
  <si>
    <t xml:space="preserve">Categoria de investiţie </t>
  </si>
  <si>
    <t>Valoarea totală</t>
  </si>
  <si>
    <t>Program 2016</t>
  </si>
  <si>
    <t>din care:</t>
  </si>
  <si>
    <r>
      <t xml:space="preserve">Alte surse </t>
    </r>
    <r>
      <rPr>
        <b/>
        <vertAlign val="superscript"/>
        <sz val="10"/>
        <rFont val="Arial"/>
        <family val="2"/>
      </rPr>
      <t>3</t>
    </r>
  </si>
  <si>
    <t>Buget local</t>
  </si>
  <si>
    <t>Venituri proprii/ credit/ fd dezvoltare</t>
  </si>
  <si>
    <t>3=4+5</t>
  </si>
  <si>
    <t>TOTAL CHELTUIELI DE INVESTIŢII 2016</t>
  </si>
  <si>
    <t>CONSILIUL JUDEŢEAN MUREŞ total, din care</t>
  </si>
  <si>
    <t>Total cap.51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</si>
  <si>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</si>
  <si>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</si>
  <si>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</si>
  <si>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</si>
  <si>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</si>
  <si>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</si>
  <si>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</si>
  <si>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</si>
  <si>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</si>
  <si>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</si>
  <si>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</si>
  <si>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</si>
  <si>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</si>
  <si>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</si>
  <si>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</si>
  <si>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</si>
  <si>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</si>
  <si>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</si>
  <si>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</si>
  <si>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Total cap.54</t>
  </si>
  <si>
    <t>SF privind construirea de posturi salvamont, refugii montane, amenajare şi marcare trasee montane</t>
  </si>
  <si>
    <t>54.C</t>
  </si>
  <si>
    <t>Total cap.66</t>
  </si>
  <si>
    <t>PT ”Amenajarea unui centru de sănătate in localitatea Archita</t>
  </si>
  <si>
    <t>66.C</t>
  </si>
  <si>
    <t>Total cap.67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</si>
  <si>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</si>
  <si>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</si>
  <si>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</si>
  <si>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</si>
  <si>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</si>
  <si>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</si>
  <si>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</si>
  <si>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</si>
  <si>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</si>
  <si>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</si>
  <si>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</si>
  <si>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</si>
  <si>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</si>
  <si>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</si>
  <si>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</si>
  <si>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</si>
  <si>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</si>
  <si>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</si>
  <si>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</si>
  <si>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</si>
  <si>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</si>
  <si>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</si>
  <si>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</si>
  <si>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</si>
  <si>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</si>
  <si>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</si>
  <si>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</si>
  <si>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</si>
  <si>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</si>
  <si>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</si>
  <si>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</si>
  <si>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</si>
  <si>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</si>
  <si>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</si>
  <si>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Dron pentru căutare victime</t>
  </si>
  <si>
    <t>CENTRUL ŞCOLAR PENTRU EDUCAŢIE INCLUZIVĂ NR.2</t>
  </si>
  <si>
    <t>Program antivirus (10 buc)</t>
  </si>
  <si>
    <t>65.C</t>
  </si>
  <si>
    <t>Calculatoare (2 buc)</t>
  </si>
  <si>
    <t>Imprimantă color (1 buc)</t>
  </si>
  <si>
    <t>CENTRUL ŞCOLAR DE EDUCAŢIE INCLUZIVĂ NR.3 S.A.M. REGHIN</t>
  </si>
  <si>
    <t>Sistem PC-3 buc</t>
  </si>
  <si>
    <t>CENTRUL JUDEȚEAN DE RESURSE ȘI ASISTENȚĂ EDUCAȚIONALĂ TîRGU MUREȘ</t>
  </si>
  <si>
    <t>Multifuncţională</t>
  </si>
  <si>
    <t>UNITĂŢI SANITARE, din care:</t>
  </si>
  <si>
    <t>SPITALUL CLINIC JUDEŢEAN MUREŞ total, din care:</t>
  </si>
  <si>
    <t>Analizor de gaze sanguine</t>
  </si>
  <si>
    <t xml:space="preserve">Aparat de anestezie </t>
  </si>
  <si>
    <t>Aspirator chirurgical 2 buc</t>
  </si>
  <si>
    <t>Cauter de tip Liga - sure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</si>
  <si>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</si>
  <si>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</si>
  <si>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</si>
  <si>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</si>
  <si>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</si>
  <si>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</si>
  <si>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</si>
  <si>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</si>
  <si>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</si>
  <si>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</si>
  <si>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</si>
  <si>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</si>
  <si>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</si>
  <si>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</si>
  <si>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</si>
  <si>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</si>
  <si>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
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</si>
  <si>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</si>
  <si>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</si>
  <si>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</si>
  <si>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</si>
  <si>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</si>
  <si>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</si>
  <si>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</si>
  <si>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</si>
  <si>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</si>
  <si>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</si>
  <si>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</si>
  <si>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Paturi ATI -5 buc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</si>
  <si>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</si>
  <si>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</si>
  <si>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</si>
  <si>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</si>
  <si>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</si>
  <si>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</si>
  <si>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</si>
  <si>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</si>
  <si>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DALI privind eficientizarea energetică a clădirilor</t>
  </si>
  <si>
    <t>Masă radiantă</t>
  </si>
  <si>
    <t>Analizor automat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</si>
  <si>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</si>
  <si>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</si>
  <si>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</si>
  <si>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</si>
  <si>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</si>
  <si>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</si>
  <si>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</si>
  <si>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</si>
  <si>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</si>
  <si>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</si>
  <si>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</si>
  <si>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</si>
  <si>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</si>
  <si>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</si>
  <si>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</si>
  <si>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</si>
  <si>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</si>
  <si>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</t>
  </si>
  <si>
    <t>Calculator portabil</t>
  </si>
  <si>
    <t>Sistem supraveghere video</t>
  </si>
  <si>
    <t>Sistem aer condiționat</t>
  </si>
  <si>
    <t>Contrabas mărimea 3/4</t>
  </si>
  <si>
    <t>ANSAMBLUL ARTISTIC MUREŞ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</si>
  <si>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</si>
  <si>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</si>
  <si>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</si>
  <si>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</si>
  <si>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</si>
  <si>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</si>
  <si>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</si>
  <si>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</si>
  <si>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</si>
  <si>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</si>
  <si>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</si>
  <si>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</si>
  <si>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</si>
  <si>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</si>
  <si>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</si>
  <si>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</si>
  <si>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</si>
  <si>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</si>
  <si>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BIBLIOTECA JUDEŢEANĂ MUREŞ</t>
  </si>
  <si>
    <t>9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</si>
  <si>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</si>
  <si>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</si>
  <si>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</si>
  <si>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</si>
  <si>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</si>
  <si>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</si>
  <si>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</si>
  <si>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</si>
  <si>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</si>
  <si>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</si>
  <si>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</si>
  <si>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</si>
  <si>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</si>
  <si>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</si>
  <si>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</si>
  <si>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</si>
  <si>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</si>
  <si>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</si>
  <si>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</si>
  <si>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</si>
  <si>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</si>
  <si>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</si>
  <si>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</si>
  <si>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</si>
  <si>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</si>
  <si>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</si>
  <si>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</si>
  <si>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</si>
  <si>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</si>
  <si>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</si>
  <si>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</si>
  <si>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</si>
  <si>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</si>
  <si>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</si>
  <si>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</si>
  <si>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</si>
  <si>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</si>
  <si>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</si>
  <si>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</si>
  <si>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</si>
  <si>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</si>
  <si>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84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</si>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</sst>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30"/>
      <name val="Arial"/>
      <family val="2"/>
    </font>
    <font>
      <sz val="10"/>
      <color indexed="30"/>
      <name val="Arial Narrow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rgb="FF0070C0"/>
      <name val="Arial Narrow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6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4" fillId="34" borderId="10" xfId="51" applyNumberFormat="1" applyFont="1" applyFill="1" applyBorder="1" applyAlignment="1">
      <alignment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7" fillId="35" borderId="13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8" fillId="35" borderId="0" xfId="0" applyFont="1" applyFill="1" applyAlignment="1">
      <alignment/>
    </xf>
    <xf numFmtId="0" fontId="52" fillId="35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2" fillId="35" borderId="13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49" fontId="56" fillId="35" borderId="12" xfId="0" applyNumberFormat="1" applyFont="1" applyFill="1" applyBorder="1" applyAlignment="1">
      <alignment horizontal="right" wrapText="1"/>
    </xf>
    <xf numFmtId="3" fontId="59" fillId="35" borderId="13" xfId="0" applyNumberFormat="1" applyFont="1" applyFill="1" applyBorder="1" applyAlignment="1">
      <alignment horizontal="right"/>
    </xf>
    <xf numFmtId="0" fontId="60" fillId="35" borderId="0" xfId="0" applyFont="1" applyFill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horizontal="right"/>
    </xf>
    <xf numFmtId="49" fontId="54" fillId="34" borderId="10" xfId="51" applyNumberFormat="1" applyFont="1" applyFill="1" applyBorder="1" applyAlignment="1">
      <alignment horizontal="right"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3" fontId="54" fillId="34" borderId="10" xfId="0" applyNumberFormat="1" applyFont="1" applyFill="1" applyBorder="1" applyAlignment="1">
      <alignment horizontal="right"/>
    </xf>
    <xf numFmtId="3" fontId="54" fillId="34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3" fontId="59" fillId="35" borderId="10" xfId="0" applyNumberFormat="1" applyFont="1" applyFill="1" applyBorder="1" applyAlignment="1">
      <alignment horizontal="right"/>
    </xf>
    <xf numFmtId="3" fontId="62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 wrapText="1"/>
    </xf>
    <xf numFmtId="0" fontId="54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0" xfId="0" applyNumberFormat="1" applyFont="1" applyFill="1" applyBorder="1" applyAlignment="1">
      <alignment horizontal="right"/>
    </xf>
    <xf numFmtId="0" fontId="56" fillId="0" borderId="1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/>
    </xf>
    <xf numFmtId="0" fontId="54" fillId="36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 wrapText="1"/>
    </xf>
    <xf numFmtId="0" fontId="56" fillId="0" borderId="15" xfId="0" applyFont="1" applyBorder="1" applyAlignment="1">
      <alignment/>
    </xf>
    <xf numFmtId="3" fontId="56" fillId="0" borderId="14" xfId="0" applyNumberFormat="1" applyFont="1" applyBorder="1" applyAlignment="1">
      <alignment horizontal="right"/>
    </xf>
    <xf numFmtId="3" fontId="56" fillId="0" borderId="16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/>
    </xf>
    <xf numFmtId="3" fontId="56" fillId="0" borderId="15" xfId="0" applyNumberFormat="1" applyFont="1" applyBorder="1" applyAlignment="1">
      <alignment horizontal="right"/>
    </xf>
    <xf numFmtId="3" fontId="54" fillId="36" borderId="1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49" fontId="9" fillId="34" borderId="10" xfId="51" applyNumberFormat="1" applyFont="1" applyFill="1" applyBorder="1" applyAlignment="1">
      <alignment wrapText="1"/>
      <protection/>
    </xf>
    <xf numFmtId="0" fontId="56" fillId="34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right" wrapText="1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56" fillId="35" borderId="10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wrapText="1"/>
    </xf>
    <xf numFmtId="3" fontId="4" fillId="0" borderId="12" xfId="63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6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3" fillId="34" borderId="12" xfId="0" applyFont="1" applyFill="1" applyBorder="1" applyAlignment="1">
      <alignment horizontal="right" wrapText="1"/>
    </xf>
    <xf numFmtId="49" fontId="9" fillId="34" borderId="12" xfId="51" applyNumberFormat="1" applyFont="1" applyFill="1" applyBorder="1" applyAlignment="1">
      <alignment wrapText="1"/>
      <protection/>
    </xf>
    <xf numFmtId="0" fontId="56" fillId="34" borderId="12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right" wrapText="1"/>
    </xf>
    <xf numFmtId="0" fontId="15" fillId="37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wrapText="1"/>
    </xf>
    <xf numFmtId="3" fontId="52" fillId="35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3" fontId="56" fillId="35" borderId="17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wrapText="1"/>
    </xf>
    <xf numFmtId="3" fontId="52" fillId="35" borderId="12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wrapText="1"/>
    </xf>
    <xf numFmtId="0" fontId="55" fillId="35" borderId="0" xfId="0" applyFont="1" applyFill="1" applyAlignment="1">
      <alignment/>
    </xf>
    <xf numFmtId="3" fontId="56" fillId="35" borderId="13" xfId="0" applyNumberFormat="1" applyFont="1" applyFill="1" applyBorder="1" applyAlignment="1">
      <alignment/>
    </xf>
    <xf numFmtId="49" fontId="6" fillId="33" borderId="15" xfId="51" applyNumberFormat="1" applyFont="1" applyFill="1" applyBorder="1" applyAlignment="1">
      <alignment horizontal="right" wrapText="1"/>
      <protection/>
    </xf>
    <xf numFmtId="0" fontId="61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/>
    </xf>
    <xf numFmtId="3" fontId="61" fillId="33" borderId="17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3" fontId="56" fillId="0" borderId="13" xfId="0" applyNumberFormat="1" applyFont="1" applyBorder="1" applyAlignment="1">
      <alignment/>
    </xf>
    <xf numFmtId="0" fontId="6" fillId="35" borderId="10" xfId="51" applyNumberFormat="1" applyFont="1" applyFill="1" applyBorder="1" applyAlignment="1">
      <alignment horizontal="right" wrapText="1"/>
      <protection/>
    </xf>
    <xf numFmtId="3" fontId="57" fillId="0" borderId="10" xfId="0" applyNumberFormat="1" applyFont="1" applyBorder="1" applyAlignment="1">
      <alignment/>
    </xf>
    <xf numFmtId="49" fontId="6" fillId="33" borderId="12" xfId="51" applyNumberFormat="1" applyFont="1" applyFill="1" applyBorder="1" applyAlignment="1">
      <alignment horizontal="right" wrapText="1"/>
      <protection/>
    </xf>
    <xf numFmtId="0" fontId="61" fillId="33" borderId="12" xfId="0" applyFont="1" applyFill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0" fontId="56" fillId="0" borderId="12" xfId="0" applyFont="1" applyBorder="1" applyAlignment="1">
      <alignment/>
    </xf>
    <xf numFmtId="3" fontId="56" fillId="35" borderId="13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56" fillId="0" borderId="18" xfId="0" applyFont="1" applyFill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15" fillId="33" borderId="10" xfId="0" applyFont="1" applyFill="1" applyBorder="1" applyAlignment="1">
      <alignment wrapText="1"/>
    </xf>
    <xf numFmtId="49" fontId="61" fillId="33" borderId="10" xfId="51" applyNumberFormat="1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left" wrapText="1"/>
    </xf>
    <xf numFmtId="49" fontId="6" fillId="35" borderId="10" xfId="51" applyNumberFormat="1" applyFont="1" applyFill="1" applyBorder="1" applyAlignment="1">
      <alignment horizontal="center" wrapText="1"/>
      <protection/>
    </xf>
    <xf numFmtId="3" fontId="61" fillId="33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3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right" wrapText="1"/>
    </xf>
    <xf numFmtId="0" fontId="51" fillId="35" borderId="0" xfId="0" applyFont="1" applyFill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39" borderId="10" xfId="51" applyNumberFormat="1" applyFont="1" applyFill="1" applyBorder="1" applyAlignment="1">
      <alignment horizontal="right" wrapText="1"/>
      <protection/>
    </xf>
    <xf numFmtId="49" fontId="56" fillId="35" borderId="10" xfId="51" applyNumberFormat="1" applyFont="1" applyFill="1" applyBorder="1" applyAlignment="1">
      <alignment horizontal="right" wrapText="1"/>
      <protection/>
    </xf>
    <xf numFmtId="0" fontId="56" fillId="35" borderId="16" xfId="0" applyFont="1" applyFill="1" applyBorder="1" applyAlignment="1">
      <alignment horizontal="center" wrapText="1"/>
    </xf>
    <xf numFmtId="3" fontId="54" fillId="35" borderId="15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 wrapText="1"/>
    </xf>
    <xf numFmtId="2" fontId="56" fillId="0" borderId="16" xfId="0" applyNumberFormat="1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2" fontId="51" fillId="0" borderId="0" xfId="0" applyNumberFormat="1" applyFont="1" applyAlignment="1">
      <alignment wrapText="1"/>
    </xf>
    <xf numFmtId="49" fontId="54" fillId="39" borderId="10" xfId="51" applyNumberFormat="1" applyFont="1" applyFill="1" applyBorder="1" applyAlignment="1">
      <alignment horizontal="right" wrapText="1"/>
      <protection/>
    </xf>
    <xf numFmtId="49" fontId="54" fillId="39" borderId="10" xfId="51" applyNumberFormat="1" applyFont="1" applyFill="1" applyBorder="1" applyAlignment="1">
      <alignment wrapText="1"/>
      <protection/>
    </xf>
    <xf numFmtId="0" fontId="52" fillId="34" borderId="10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6" fillId="35" borderId="15" xfId="0" applyNumberFormat="1" applyFont="1" applyFill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6"/>
  <sheetViews>
    <sheetView tabSelected="1" zoomScalePageLayoutView="0" workbookViewId="0" topLeftCell="A34">
      <selection activeCell="B43" sqref="B43"/>
    </sheetView>
  </sheetViews>
  <sheetFormatPr defaultColWidth="9.140625" defaultRowHeight="15"/>
  <cols>
    <col min="1" max="1" width="5.00390625" style="1" customWidth="1"/>
    <col min="2" max="2" width="51.8515625" style="1" customWidth="1"/>
    <col min="3" max="3" width="10.00390625" style="2" customWidth="1"/>
    <col min="4" max="4" width="14.28125" style="3" hidden="1" customWidth="1"/>
    <col min="5" max="5" width="10.28125" style="3" hidden="1" customWidth="1"/>
    <col min="6" max="6" width="11.140625" style="4" customWidth="1"/>
    <col min="7" max="7" width="11.140625" style="6" customWidth="1"/>
    <col min="8" max="8" width="10.57421875" style="6" customWidth="1"/>
    <col min="9" max="9" width="9.140625" style="6" customWidth="1"/>
    <col min="10" max="10" width="19.140625" style="6" customWidth="1"/>
    <col min="11" max="16384" width="9.140625" style="6" customWidth="1"/>
  </cols>
  <sheetData>
    <row r="1" spans="7:8" ht="14.25">
      <c r="G1" s="1"/>
      <c r="H1" s="5" t="s">
        <v>0</v>
      </c>
    </row>
    <row r="2" spans="1:8" ht="12.75" customHeight="1">
      <c r="A2" s="197" t="s">
        <v>1</v>
      </c>
      <c r="B2" s="197" t="s">
        <v>2</v>
      </c>
      <c r="C2" s="197" t="s">
        <v>3</v>
      </c>
      <c r="D2" s="197" t="s">
        <v>4</v>
      </c>
      <c r="E2" s="7"/>
      <c r="F2" s="197" t="s">
        <v>5</v>
      </c>
      <c r="G2" s="197" t="s">
        <v>6</v>
      </c>
      <c r="H2" s="197"/>
    </row>
    <row r="3" spans="1:8" ht="52.5">
      <c r="A3" s="197"/>
      <c r="B3" s="197"/>
      <c r="C3" s="198"/>
      <c r="D3" s="197"/>
      <c r="E3" s="7" t="s">
        <v>7</v>
      </c>
      <c r="F3" s="197"/>
      <c r="G3" s="7" t="s">
        <v>8</v>
      </c>
      <c r="H3" s="8" t="s">
        <v>9</v>
      </c>
    </row>
    <row r="4" spans="1:8" ht="15" thickBot="1">
      <c r="A4" s="9">
        <v>0</v>
      </c>
      <c r="B4" s="9">
        <v>1</v>
      </c>
      <c r="C4" s="9">
        <v>2</v>
      </c>
      <c r="D4" s="9">
        <v>4</v>
      </c>
      <c r="E4" s="9">
        <v>12</v>
      </c>
      <c r="F4" s="10" t="s">
        <v>10</v>
      </c>
      <c r="G4" s="11">
        <v>4</v>
      </c>
      <c r="H4" s="11">
        <v>5</v>
      </c>
    </row>
    <row r="5" spans="1:8" ht="15" thickTop="1">
      <c r="A5" s="12"/>
      <c r="B5" s="13" t="s">
        <v>11</v>
      </c>
      <c r="C5" s="14"/>
      <c r="D5" s="15" t="e">
        <f>D6+#REF!+D53+#REF!+D55+D59+D63+D109+D144+D183</f>
        <v>#REF!</v>
      </c>
      <c r="E5" s="16" t="e">
        <f>E6+E53+E55+E59+E63+E109+E144+E183+E179+E61</f>
        <v>#REF!</v>
      </c>
      <c r="F5" s="16">
        <f>F6+F53+F55+F59+F63+F109+F144+F183+F179+F61</f>
        <v>135264000</v>
      </c>
      <c r="G5" s="16">
        <f>G6+G53+G55+G59+G63+G109+G144+G183+G179+G61</f>
        <v>79595000</v>
      </c>
      <c r="H5" s="16">
        <f>H6+H53+H55+H59+H63+H109+H144+H183+H179+H61</f>
        <v>55669000</v>
      </c>
    </row>
    <row r="6" spans="1:8" ht="14.25">
      <c r="A6" s="17"/>
      <c r="B6" s="18" t="s">
        <v>12</v>
      </c>
      <c r="C6" s="19"/>
      <c r="D6" s="20" t="e">
        <f>D7+#REF!+#REF!+#REF!+#REF!+#REF!+#REF!</f>
        <v>#REF!</v>
      </c>
      <c r="E6" s="20" t="e">
        <f>E7+E25+E27+E29+E39+E33+#REF!</f>
        <v>#REF!</v>
      </c>
      <c r="F6" s="20">
        <f>F7+F25+F27+F29+F39+F33</f>
        <v>68266000</v>
      </c>
      <c r="G6" s="20">
        <f>G7+G25+G27+G29+G39+G33</f>
        <v>68266000</v>
      </c>
      <c r="H6" s="20">
        <f>H7+H25+H27+H29+H39+H33</f>
        <v>0</v>
      </c>
    </row>
    <row r="7" spans="1:256" s="25" customFormat="1" ht="14.25">
      <c r="A7" s="21"/>
      <c r="B7" s="22" t="s">
        <v>13</v>
      </c>
      <c r="C7" s="23"/>
      <c r="D7" s="24">
        <f>SUM(D45:D52)</f>
        <v>0</v>
      </c>
      <c r="E7" s="24">
        <f>SUM(E8:E24)</f>
        <v>0</v>
      </c>
      <c r="F7" s="24">
        <f>SUM(F8:F24)</f>
        <v>11056000</v>
      </c>
      <c r="G7" s="24">
        <f>SUM(G8:G24)</f>
        <v>11056000</v>
      </c>
      <c r="H7" s="24">
        <f>SUM(H8:H24)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8" ht="14.25">
      <c r="A8" s="26">
        <v>1</v>
      </c>
      <c r="B8" s="27" t="s">
        <v>14</v>
      </c>
      <c r="C8" s="28" t="s">
        <v>15</v>
      </c>
      <c r="D8" s="29"/>
      <c r="E8" s="30"/>
      <c r="F8" s="31">
        <f>G8+H8</f>
        <v>950000</v>
      </c>
      <c r="G8" s="31">
        <v>950000</v>
      </c>
      <c r="H8" s="24"/>
    </row>
    <row r="9" spans="1:8" ht="14.25">
      <c r="A9" s="26">
        <v>2</v>
      </c>
      <c r="B9" s="27" t="s">
        <v>16</v>
      </c>
      <c r="C9" s="28" t="s">
        <v>15</v>
      </c>
      <c r="D9" s="29"/>
      <c r="E9" s="30"/>
      <c r="F9" s="31">
        <f aca="true" t="shared" si="0" ref="F9:F32">G9+H9</f>
        <v>2000</v>
      </c>
      <c r="G9" s="31">
        <v>2000</v>
      </c>
      <c r="H9" s="24"/>
    </row>
    <row r="10" spans="1:8" ht="14.25">
      <c r="A10" s="26">
        <v>3</v>
      </c>
      <c r="B10" s="32" t="s">
        <v>17</v>
      </c>
      <c r="C10" s="28" t="s">
        <v>15</v>
      </c>
      <c r="D10" s="33"/>
      <c r="E10" s="30"/>
      <c r="F10" s="31">
        <f t="shared" si="0"/>
        <v>10000</v>
      </c>
      <c r="G10" s="31">
        <v>10000</v>
      </c>
      <c r="H10" s="24"/>
    </row>
    <row r="11" spans="1:8" ht="27">
      <c r="A11" s="26">
        <v>4</v>
      </c>
      <c r="B11" s="27" t="s">
        <v>18</v>
      </c>
      <c r="C11" s="28" t="s">
        <v>15</v>
      </c>
      <c r="D11" s="33"/>
      <c r="E11" s="30"/>
      <c r="F11" s="31">
        <f t="shared" si="0"/>
        <v>50000</v>
      </c>
      <c r="G11" s="31">
        <v>50000</v>
      </c>
      <c r="H11" s="24"/>
    </row>
    <row r="12" spans="1:8" ht="27">
      <c r="A12" s="26">
        <v>5</v>
      </c>
      <c r="B12" s="27" t="s">
        <v>19</v>
      </c>
      <c r="C12" s="28" t="s">
        <v>15</v>
      </c>
      <c r="D12" s="33"/>
      <c r="E12" s="30"/>
      <c r="F12" s="31">
        <f t="shared" si="0"/>
        <v>100000</v>
      </c>
      <c r="G12" s="31">
        <v>100000</v>
      </c>
      <c r="H12" s="24"/>
    </row>
    <row r="13" spans="1:8" ht="27">
      <c r="A13" s="26">
        <v>6</v>
      </c>
      <c r="B13" s="27" t="s">
        <v>20</v>
      </c>
      <c r="C13" s="28" t="s">
        <v>15</v>
      </c>
      <c r="D13" s="33"/>
      <c r="E13" s="30"/>
      <c r="F13" s="31">
        <f t="shared" si="0"/>
        <v>5000</v>
      </c>
      <c r="G13" s="31">
        <v>5000</v>
      </c>
      <c r="H13" s="24"/>
    </row>
    <row r="14" spans="1:8" ht="27">
      <c r="A14" s="26">
        <v>7</v>
      </c>
      <c r="B14" s="34" t="s">
        <v>21</v>
      </c>
      <c r="C14" s="28" t="s">
        <v>22</v>
      </c>
      <c r="D14" s="33"/>
      <c r="E14" s="30"/>
      <c r="F14" s="31">
        <f t="shared" si="0"/>
        <v>1702000</v>
      </c>
      <c r="G14" s="31">
        <v>1702000</v>
      </c>
      <c r="H14" s="24"/>
    </row>
    <row r="15" spans="1:8" ht="27">
      <c r="A15" s="26">
        <v>8</v>
      </c>
      <c r="B15" s="35" t="s">
        <v>23</v>
      </c>
      <c r="C15" s="28" t="s">
        <v>15</v>
      </c>
      <c r="D15" s="33"/>
      <c r="E15" s="30"/>
      <c r="F15" s="31">
        <f t="shared" si="0"/>
        <v>10000</v>
      </c>
      <c r="G15" s="31">
        <v>10000</v>
      </c>
      <c r="H15" s="24"/>
    </row>
    <row r="16" spans="1:8" ht="27">
      <c r="A16" s="26">
        <v>9</v>
      </c>
      <c r="B16" s="35" t="s">
        <v>24</v>
      </c>
      <c r="C16" s="28" t="s">
        <v>15</v>
      </c>
      <c r="D16" s="33"/>
      <c r="E16" s="30"/>
      <c r="F16" s="31">
        <f t="shared" si="0"/>
        <v>9000</v>
      </c>
      <c r="G16" s="29">
        <v>9000</v>
      </c>
      <c r="H16" s="24"/>
    </row>
    <row r="17" spans="1:8" ht="27">
      <c r="A17" s="26">
        <v>10</v>
      </c>
      <c r="B17" s="35" t="s">
        <v>25</v>
      </c>
      <c r="C17" s="28" t="s">
        <v>15</v>
      </c>
      <c r="D17" s="33"/>
      <c r="E17" s="30"/>
      <c r="F17" s="31">
        <f t="shared" si="0"/>
        <v>8000</v>
      </c>
      <c r="G17" s="29">
        <v>8000</v>
      </c>
      <c r="H17" s="24"/>
    </row>
    <row r="18" spans="1:8" ht="14.25">
      <c r="A18" s="26">
        <v>11</v>
      </c>
      <c r="B18" s="35" t="s">
        <v>26</v>
      </c>
      <c r="C18" s="28" t="s">
        <v>15</v>
      </c>
      <c r="D18" s="33"/>
      <c r="E18" s="30"/>
      <c r="F18" s="31">
        <f t="shared" si="0"/>
        <v>13000</v>
      </c>
      <c r="G18" s="29">
        <v>13000</v>
      </c>
      <c r="H18" s="24"/>
    </row>
    <row r="19" spans="1:8" ht="27">
      <c r="A19" s="26">
        <v>12</v>
      </c>
      <c r="B19" s="36" t="s">
        <v>27</v>
      </c>
      <c r="C19" s="28" t="s">
        <v>15</v>
      </c>
      <c r="D19" s="33"/>
      <c r="E19" s="30"/>
      <c r="F19" s="31">
        <f t="shared" si="0"/>
        <v>25000</v>
      </c>
      <c r="G19" s="29">
        <v>25000</v>
      </c>
      <c r="H19" s="24"/>
    </row>
    <row r="20" spans="1:8" ht="27">
      <c r="A20" s="26">
        <v>13</v>
      </c>
      <c r="B20" s="36" t="s">
        <v>28</v>
      </c>
      <c r="C20" s="28" t="s">
        <v>15</v>
      </c>
      <c r="D20" s="33"/>
      <c r="E20" s="30"/>
      <c r="F20" s="31">
        <f t="shared" si="0"/>
        <v>100000</v>
      </c>
      <c r="G20" s="31">
        <v>100000</v>
      </c>
      <c r="H20" s="24"/>
    </row>
    <row r="21" spans="1:8" ht="39.75">
      <c r="A21" s="26">
        <v>14</v>
      </c>
      <c r="B21" s="36" t="s">
        <v>29</v>
      </c>
      <c r="C21" s="28" t="s">
        <v>15</v>
      </c>
      <c r="D21" s="33"/>
      <c r="E21" s="30"/>
      <c r="F21" s="31">
        <f t="shared" si="0"/>
        <v>10000</v>
      </c>
      <c r="G21" s="29">
        <v>10000</v>
      </c>
      <c r="H21" s="24"/>
    </row>
    <row r="22" spans="1:8" ht="27.75" customHeight="1">
      <c r="A22" s="26">
        <v>15</v>
      </c>
      <c r="B22" s="36" t="s">
        <v>30</v>
      </c>
      <c r="C22" s="28" t="s">
        <v>15</v>
      </c>
      <c r="D22" s="33"/>
      <c r="E22" s="30"/>
      <c r="F22" s="31">
        <f t="shared" si="0"/>
        <v>100000</v>
      </c>
      <c r="G22" s="31">
        <v>100000</v>
      </c>
      <c r="H22" s="24"/>
    </row>
    <row r="23" spans="1:8" ht="15.75" customHeight="1">
      <c r="A23" s="26">
        <v>16</v>
      </c>
      <c r="B23" s="36" t="s">
        <v>31</v>
      </c>
      <c r="C23" s="28" t="s">
        <v>15</v>
      </c>
      <c r="D23" s="33"/>
      <c r="E23" s="30"/>
      <c r="F23" s="31">
        <f t="shared" si="0"/>
        <v>71000</v>
      </c>
      <c r="G23" s="29">
        <v>71000</v>
      </c>
      <c r="H23" s="24"/>
    </row>
    <row r="24" spans="1:8" ht="15.75" customHeight="1">
      <c r="A24" s="26">
        <v>17</v>
      </c>
      <c r="B24" s="36" t="s">
        <v>32</v>
      </c>
      <c r="C24" s="28" t="s">
        <v>15</v>
      </c>
      <c r="D24" s="33"/>
      <c r="E24" s="30"/>
      <c r="F24" s="31">
        <f t="shared" si="0"/>
        <v>7891000</v>
      </c>
      <c r="G24" s="29">
        <v>7891000</v>
      </c>
      <c r="H24" s="24"/>
    </row>
    <row r="25" spans="1:256" s="25" customFormat="1" ht="14.25">
      <c r="A25" s="37"/>
      <c r="B25" s="22" t="s">
        <v>33</v>
      </c>
      <c r="C25" s="23"/>
      <c r="D25" s="38"/>
      <c r="E25" s="24">
        <f>SUM(E26)</f>
        <v>0</v>
      </c>
      <c r="F25" s="24">
        <f>SUM(F26)</f>
        <v>10000</v>
      </c>
      <c r="G25" s="24">
        <f>SUM(G26)</f>
        <v>10000</v>
      </c>
      <c r="H25" s="24">
        <f>SUM(H26)</f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8" ht="27">
      <c r="A26" s="26">
        <v>1</v>
      </c>
      <c r="B26" s="39" t="s">
        <v>34</v>
      </c>
      <c r="C26" s="28" t="s">
        <v>35</v>
      </c>
      <c r="D26" s="33"/>
      <c r="E26" s="30"/>
      <c r="F26" s="31">
        <f t="shared" si="0"/>
        <v>10000</v>
      </c>
      <c r="G26" s="31">
        <v>10000</v>
      </c>
      <c r="H26" s="24"/>
    </row>
    <row r="27" spans="1:256" s="25" customFormat="1" ht="14.25">
      <c r="A27" s="37"/>
      <c r="B27" s="22" t="s">
        <v>36</v>
      </c>
      <c r="C27" s="23"/>
      <c r="D27" s="38"/>
      <c r="E27" s="24">
        <f>SUM(E28:E28)</f>
        <v>0</v>
      </c>
      <c r="F27" s="24">
        <f>SUM(F28:F28)</f>
        <v>100000</v>
      </c>
      <c r="G27" s="24">
        <f>SUM(G28:G28)</f>
        <v>100000</v>
      </c>
      <c r="H27" s="24">
        <f>SUM(H28:H28)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8" ht="18.75" customHeight="1">
      <c r="A28" s="26">
        <v>1</v>
      </c>
      <c r="B28" s="39" t="s">
        <v>37</v>
      </c>
      <c r="C28" s="28" t="s">
        <v>38</v>
      </c>
      <c r="D28" s="33"/>
      <c r="E28" s="30"/>
      <c r="F28" s="31">
        <f t="shared" si="0"/>
        <v>100000</v>
      </c>
      <c r="G28" s="31">
        <v>100000</v>
      </c>
      <c r="H28" s="24"/>
    </row>
    <row r="29" spans="1:256" s="25" customFormat="1" ht="14.25">
      <c r="A29" s="37"/>
      <c r="B29" s="22" t="s">
        <v>39</v>
      </c>
      <c r="C29" s="23"/>
      <c r="D29" s="38"/>
      <c r="E29" s="24">
        <f>SUM(E30:E32)</f>
        <v>0</v>
      </c>
      <c r="F29" s="24">
        <f>SUM(F30:F32)</f>
        <v>432000</v>
      </c>
      <c r="G29" s="24">
        <f>SUM(G30:G32)</f>
        <v>432000</v>
      </c>
      <c r="H29" s="24">
        <f>SUM(H30:H32)</f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8" ht="14.25">
      <c r="A30" s="26">
        <v>1</v>
      </c>
      <c r="B30" s="39" t="s">
        <v>40</v>
      </c>
      <c r="C30" s="28" t="s">
        <v>41</v>
      </c>
      <c r="D30" s="33"/>
      <c r="E30" s="30"/>
      <c r="F30" s="31">
        <f t="shared" si="0"/>
        <v>127000</v>
      </c>
      <c r="G30" s="31">
        <v>127000</v>
      </c>
      <c r="H30" s="24"/>
    </row>
    <row r="31" spans="1:8" ht="14.25">
      <c r="A31" s="26">
        <v>2</v>
      </c>
      <c r="B31" s="39" t="s">
        <v>42</v>
      </c>
      <c r="C31" s="28" t="s">
        <v>41</v>
      </c>
      <c r="D31" s="33"/>
      <c r="E31" s="30"/>
      <c r="F31" s="31">
        <f t="shared" si="0"/>
        <v>300000</v>
      </c>
      <c r="G31" s="31">
        <v>300000</v>
      </c>
      <c r="H31" s="24"/>
    </row>
    <row r="32" spans="1:8" ht="14.25">
      <c r="A32" s="26">
        <v>3</v>
      </c>
      <c r="B32" s="35" t="s">
        <v>43</v>
      </c>
      <c r="C32" s="28" t="s">
        <v>41</v>
      </c>
      <c r="D32" s="33"/>
      <c r="E32" s="30"/>
      <c r="F32" s="31">
        <f t="shared" si="0"/>
        <v>5000</v>
      </c>
      <c r="G32" s="31">
        <v>5000</v>
      </c>
      <c r="H32" s="24"/>
    </row>
    <row r="33" spans="1:8" ht="14.25">
      <c r="A33" s="26"/>
      <c r="B33" s="22" t="s">
        <v>44</v>
      </c>
      <c r="C33" s="28"/>
      <c r="D33" s="33"/>
      <c r="E33" s="24">
        <f>SUM(E34:E38)</f>
        <v>0</v>
      </c>
      <c r="F33" s="24">
        <f>SUM(F34:F38)</f>
        <v>1757000</v>
      </c>
      <c r="G33" s="24">
        <f>SUM(G34:G38)</f>
        <v>1757000</v>
      </c>
      <c r="H33" s="24">
        <f>SUM(H34:H38)</f>
        <v>0</v>
      </c>
    </row>
    <row r="34" spans="1:8" ht="53.25">
      <c r="A34" s="26">
        <v>1</v>
      </c>
      <c r="B34" s="39" t="s">
        <v>45</v>
      </c>
      <c r="C34" s="28" t="s">
        <v>46</v>
      </c>
      <c r="D34" s="33"/>
      <c r="E34" s="30"/>
      <c r="F34" s="31">
        <f aca="true" t="shared" si="1" ref="F34:F62">G34+H34</f>
        <v>1000</v>
      </c>
      <c r="G34" s="31">
        <v>1000</v>
      </c>
      <c r="H34" s="24"/>
    </row>
    <row r="35" spans="1:8" ht="39.75">
      <c r="A35" s="26">
        <v>2</v>
      </c>
      <c r="B35" s="39" t="s">
        <v>47</v>
      </c>
      <c r="C35" s="28" t="s">
        <v>46</v>
      </c>
      <c r="D35" s="33"/>
      <c r="E35" s="30"/>
      <c r="F35" s="31">
        <f t="shared" si="1"/>
        <v>1488000</v>
      </c>
      <c r="G35" s="31">
        <v>1488000</v>
      </c>
      <c r="H35" s="24"/>
    </row>
    <row r="36" spans="1:8" ht="14.25">
      <c r="A36" s="26">
        <v>3</v>
      </c>
      <c r="B36" s="27" t="s">
        <v>48</v>
      </c>
      <c r="C36" s="28" t="s">
        <v>46</v>
      </c>
      <c r="D36" s="33"/>
      <c r="E36" s="30"/>
      <c r="F36" s="31">
        <f t="shared" si="1"/>
        <v>250000</v>
      </c>
      <c r="G36" s="31">
        <v>250000</v>
      </c>
      <c r="H36" s="24"/>
    </row>
    <row r="37" spans="1:8" ht="27">
      <c r="A37" s="26">
        <v>4</v>
      </c>
      <c r="B37" s="27" t="s">
        <v>49</v>
      </c>
      <c r="C37" s="28" t="s">
        <v>46</v>
      </c>
      <c r="D37" s="33"/>
      <c r="E37" s="30"/>
      <c r="F37" s="31">
        <f t="shared" si="1"/>
        <v>15000</v>
      </c>
      <c r="G37" s="31">
        <v>15000</v>
      </c>
      <c r="H37" s="24"/>
    </row>
    <row r="38" spans="1:8" ht="14.25">
      <c r="A38" s="26">
        <v>5</v>
      </c>
      <c r="B38" s="27" t="s">
        <v>50</v>
      </c>
      <c r="C38" s="28" t="s">
        <v>46</v>
      </c>
      <c r="D38" s="33"/>
      <c r="E38" s="30"/>
      <c r="F38" s="31">
        <f t="shared" si="1"/>
        <v>3000</v>
      </c>
      <c r="G38" s="31">
        <v>3000</v>
      </c>
      <c r="H38" s="24"/>
    </row>
    <row r="39" spans="1:256" s="25" customFormat="1" ht="14.25">
      <c r="A39" s="37"/>
      <c r="B39" s="22" t="s">
        <v>51</v>
      </c>
      <c r="C39" s="23"/>
      <c r="D39" s="38"/>
      <c r="E39" s="24">
        <f>SUM(E40:E45)+E46+E52</f>
        <v>0</v>
      </c>
      <c r="F39" s="24">
        <f>SUM(F40:F45)+F46+F52</f>
        <v>54911000</v>
      </c>
      <c r="G39" s="24">
        <f>SUM(G40:G45)+G46+G52</f>
        <v>54911000</v>
      </c>
      <c r="H39" s="24">
        <f>SUM(H40:H45)+H46+H52</f>
        <v>0</v>
      </c>
      <c r="I39" s="6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8" ht="27">
      <c r="A40" s="26">
        <v>1</v>
      </c>
      <c r="B40" s="27" t="s">
        <v>52</v>
      </c>
      <c r="C40" s="28" t="s">
        <v>53</v>
      </c>
      <c r="D40" s="33"/>
      <c r="E40" s="30"/>
      <c r="F40" s="31">
        <f t="shared" si="1"/>
        <v>54000</v>
      </c>
      <c r="G40" s="31">
        <v>54000</v>
      </c>
      <c r="H40" s="24"/>
    </row>
    <row r="41" spans="1:8" ht="27">
      <c r="A41" s="26">
        <v>2</v>
      </c>
      <c r="B41" s="27" t="s">
        <v>54</v>
      </c>
      <c r="C41" s="28" t="s">
        <v>53</v>
      </c>
      <c r="D41" s="33"/>
      <c r="E41" s="30"/>
      <c r="F41" s="31">
        <f t="shared" si="1"/>
        <v>642000</v>
      </c>
      <c r="G41" s="41">
        <v>642000</v>
      </c>
      <c r="H41" s="24"/>
    </row>
    <row r="42" spans="1:8" ht="27">
      <c r="A42" s="26">
        <v>3</v>
      </c>
      <c r="B42" s="42" t="s">
        <v>55</v>
      </c>
      <c r="C42" s="28" t="s">
        <v>56</v>
      </c>
      <c r="D42" s="33"/>
      <c r="E42" s="30"/>
      <c r="F42" s="31">
        <f t="shared" si="1"/>
        <v>3100000</v>
      </c>
      <c r="G42" s="31">
        <v>3100000</v>
      </c>
      <c r="H42" s="24"/>
    </row>
    <row r="43" spans="1:8" ht="27">
      <c r="A43" s="26">
        <v>4</v>
      </c>
      <c r="B43" s="42" t="s">
        <v>57</v>
      </c>
      <c r="C43" s="28" t="s">
        <v>53</v>
      </c>
      <c r="D43" s="33"/>
      <c r="E43" s="30"/>
      <c r="F43" s="31">
        <f t="shared" si="1"/>
        <v>27000</v>
      </c>
      <c r="G43" s="31">
        <v>27000</v>
      </c>
      <c r="H43" s="24"/>
    </row>
    <row r="44" spans="1:8" ht="27">
      <c r="A44" s="26">
        <v>5</v>
      </c>
      <c r="B44" s="42" t="s">
        <v>58</v>
      </c>
      <c r="C44" s="28" t="s">
        <v>53</v>
      </c>
      <c r="D44" s="33"/>
      <c r="E44" s="30"/>
      <c r="F44" s="31">
        <f t="shared" si="1"/>
        <v>13000</v>
      </c>
      <c r="G44" s="31">
        <v>13000</v>
      </c>
      <c r="H44" s="24"/>
    </row>
    <row r="45" spans="1:256" s="46" customFormat="1" ht="14.25">
      <c r="A45" s="26">
        <v>6</v>
      </c>
      <c r="B45" s="42" t="s">
        <v>59</v>
      </c>
      <c r="C45" s="28" t="s">
        <v>53</v>
      </c>
      <c r="D45" s="43"/>
      <c r="E45" s="44"/>
      <c r="F45" s="31">
        <f t="shared" si="1"/>
        <v>3000</v>
      </c>
      <c r="G45" s="31">
        <v>3000</v>
      </c>
      <c r="H45" s="4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46" customFormat="1" ht="27">
      <c r="A46" s="47">
        <v>7</v>
      </c>
      <c r="B46" s="48" t="s">
        <v>60</v>
      </c>
      <c r="C46" s="23"/>
      <c r="D46" s="49"/>
      <c r="E46" s="50">
        <f>SUM(E47:E51)</f>
        <v>0</v>
      </c>
      <c r="F46" s="51">
        <f>SUM(F47:F51)</f>
        <v>72000</v>
      </c>
      <c r="G46" s="51">
        <f>SUM(G47:G51)</f>
        <v>72000</v>
      </c>
      <c r="H46" s="51">
        <f>SUM(H47:H51)</f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46" customFormat="1" ht="14.25">
      <c r="A47" s="52" t="s">
        <v>61</v>
      </c>
      <c r="B47" s="39" t="s">
        <v>62</v>
      </c>
      <c r="C47" s="28" t="s">
        <v>53</v>
      </c>
      <c r="D47" s="31"/>
      <c r="E47" s="44"/>
      <c r="F47" s="31">
        <f t="shared" si="1"/>
        <v>25000</v>
      </c>
      <c r="G47" s="45">
        <v>25000</v>
      </c>
      <c r="H47" s="4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54" customFormat="1" ht="12.75" customHeight="1">
      <c r="A48" s="52" t="s">
        <v>63</v>
      </c>
      <c r="B48" s="39" t="s">
        <v>64</v>
      </c>
      <c r="C48" s="28" t="s">
        <v>53</v>
      </c>
      <c r="D48" s="31"/>
      <c r="E48" s="53"/>
      <c r="F48" s="31">
        <f t="shared" si="1"/>
        <v>28000</v>
      </c>
      <c r="G48" s="45">
        <v>28000</v>
      </c>
      <c r="H48" s="4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56" customFormat="1" ht="12.75" customHeight="1">
      <c r="A49" s="52" t="s">
        <v>65</v>
      </c>
      <c r="B49" s="39" t="s">
        <v>66</v>
      </c>
      <c r="C49" s="28" t="s">
        <v>53</v>
      </c>
      <c r="D49" s="31"/>
      <c r="E49" s="55"/>
      <c r="F49" s="31">
        <f t="shared" si="1"/>
        <v>2000</v>
      </c>
      <c r="G49" s="45">
        <v>2000</v>
      </c>
      <c r="H49" s="4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56" customFormat="1" ht="14.25">
      <c r="A50" s="52" t="s">
        <v>67</v>
      </c>
      <c r="B50" s="39" t="s">
        <v>68</v>
      </c>
      <c r="C50" s="28" t="s">
        <v>53</v>
      </c>
      <c r="D50" s="31"/>
      <c r="E50" s="55"/>
      <c r="F50" s="31">
        <f t="shared" si="1"/>
        <v>10000</v>
      </c>
      <c r="G50" s="45">
        <v>10000</v>
      </c>
      <c r="H50" s="4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6" customFormat="1" ht="14.25">
      <c r="A51" s="52" t="s">
        <v>69</v>
      </c>
      <c r="B51" s="39" t="s">
        <v>70</v>
      </c>
      <c r="C51" s="28" t="s">
        <v>53</v>
      </c>
      <c r="D51" s="31"/>
      <c r="E51" s="55"/>
      <c r="F51" s="31">
        <f t="shared" si="1"/>
        <v>7000</v>
      </c>
      <c r="G51" s="45">
        <v>7000</v>
      </c>
      <c r="H51" s="4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46" customFormat="1" ht="14.25">
      <c r="A52" s="57" t="s">
        <v>71</v>
      </c>
      <c r="B52" s="58" t="s">
        <v>72</v>
      </c>
      <c r="C52" s="28">
        <v>84</v>
      </c>
      <c r="D52" s="59"/>
      <c r="E52" s="60"/>
      <c r="F52" s="59">
        <f t="shared" si="1"/>
        <v>51000000</v>
      </c>
      <c r="G52" s="59">
        <v>51000000</v>
      </c>
      <c r="H52" s="6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8" ht="14.25">
      <c r="A53" s="62"/>
      <c r="B53" s="18" t="s">
        <v>73</v>
      </c>
      <c r="C53" s="63"/>
      <c r="D53" s="64">
        <f>SUM(D54:D54)</f>
        <v>0</v>
      </c>
      <c r="E53" s="65">
        <f>SUM(E54:E54)</f>
        <v>0</v>
      </c>
      <c r="F53" s="64">
        <f>SUM(F54:F54)</f>
        <v>15000</v>
      </c>
      <c r="G53" s="64">
        <f>SUM(G54:G54)</f>
        <v>15000</v>
      </c>
      <c r="H53" s="64">
        <f>SUM(H54:H54)</f>
        <v>0</v>
      </c>
    </row>
    <row r="54" spans="1:256" s="54" customFormat="1" ht="14.25">
      <c r="A54" s="66">
        <v>1</v>
      </c>
      <c r="B54" s="36" t="s">
        <v>74</v>
      </c>
      <c r="C54" s="67" t="s">
        <v>35</v>
      </c>
      <c r="D54" s="68"/>
      <c r="E54" s="53"/>
      <c r="F54" s="31">
        <f t="shared" si="1"/>
        <v>15000</v>
      </c>
      <c r="G54" s="31">
        <v>15000</v>
      </c>
      <c r="H54" s="6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" customFormat="1" ht="14.25">
      <c r="A55" s="70"/>
      <c r="B55" s="71" t="s">
        <v>75</v>
      </c>
      <c r="C55" s="72"/>
      <c r="D55" s="73">
        <f>SUM(D56:D58)</f>
        <v>0</v>
      </c>
      <c r="E55" s="74">
        <f>SUM(E56:E58)</f>
        <v>0</v>
      </c>
      <c r="F55" s="75">
        <f>SUM(F56:F58)</f>
        <v>12000</v>
      </c>
      <c r="G55" s="75">
        <f>SUM(G56:G58)</f>
        <v>12000</v>
      </c>
      <c r="H55" s="75">
        <f>SUM(H56:H58)</f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" customFormat="1" ht="14.25">
      <c r="A56" s="66">
        <v>1</v>
      </c>
      <c r="B56" s="36" t="s">
        <v>76</v>
      </c>
      <c r="C56" s="76" t="s">
        <v>77</v>
      </c>
      <c r="D56" s="29"/>
      <c r="E56" s="77"/>
      <c r="F56" s="31">
        <f t="shared" si="1"/>
        <v>3000</v>
      </c>
      <c r="G56" s="29">
        <v>3000</v>
      </c>
      <c r="H56" s="2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" customFormat="1" ht="14.25">
      <c r="A57" s="66">
        <v>2</v>
      </c>
      <c r="B57" s="36" t="s">
        <v>78</v>
      </c>
      <c r="C57" s="76" t="s">
        <v>77</v>
      </c>
      <c r="D57" s="29"/>
      <c r="E57" s="77"/>
      <c r="F57" s="31">
        <f t="shared" si="1"/>
        <v>5000</v>
      </c>
      <c r="G57" s="29">
        <v>5000</v>
      </c>
      <c r="H57" s="2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" customFormat="1" ht="14.25">
      <c r="A58" s="66">
        <v>3</v>
      </c>
      <c r="B58" s="36" t="s">
        <v>79</v>
      </c>
      <c r="C58" s="76" t="s">
        <v>77</v>
      </c>
      <c r="D58" s="29"/>
      <c r="E58" s="77"/>
      <c r="F58" s="31">
        <f t="shared" si="1"/>
        <v>4000</v>
      </c>
      <c r="G58" s="29">
        <v>4000</v>
      </c>
      <c r="H58" s="2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8" ht="27">
      <c r="A59" s="70"/>
      <c r="B59" s="71" t="s">
        <v>80</v>
      </c>
      <c r="C59" s="78"/>
      <c r="D59" s="75">
        <f>SUM(D60:D60)</f>
        <v>0</v>
      </c>
      <c r="E59" s="75">
        <f>SUM(E60:E60)</f>
        <v>0</v>
      </c>
      <c r="F59" s="75">
        <f>SUM(F60:F60)</f>
        <v>12000</v>
      </c>
      <c r="G59" s="75">
        <f>SUM(G60:G60)</f>
        <v>12000</v>
      </c>
      <c r="H59" s="75">
        <f>SUM(H60:H60)</f>
        <v>0</v>
      </c>
    </row>
    <row r="60" spans="1:8" ht="14.25">
      <c r="A60" s="79">
        <v>1</v>
      </c>
      <c r="B60" s="80" t="s">
        <v>81</v>
      </c>
      <c r="C60" s="76" t="s">
        <v>77</v>
      </c>
      <c r="D60" s="81"/>
      <c r="E60" s="82"/>
      <c r="F60" s="31">
        <f t="shared" si="1"/>
        <v>12000</v>
      </c>
      <c r="G60" s="83">
        <v>12000</v>
      </c>
      <c r="H60" s="84"/>
    </row>
    <row r="61" spans="1:8" ht="27">
      <c r="A61" s="66"/>
      <c r="B61" s="71" t="s">
        <v>82</v>
      </c>
      <c r="C61" s="78"/>
      <c r="D61" s="85"/>
      <c r="E61" s="85">
        <f>SUM(E62)</f>
        <v>0</v>
      </c>
      <c r="F61" s="85">
        <f>SUM(F62)</f>
        <v>10000</v>
      </c>
      <c r="G61" s="85">
        <f>SUM(G62)</f>
        <v>10000</v>
      </c>
      <c r="H61" s="85">
        <f>SUM(H62)</f>
        <v>0</v>
      </c>
    </row>
    <row r="62" spans="1:8" ht="14.25">
      <c r="A62" s="66">
        <v>1</v>
      </c>
      <c r="B62" s="86" t="s">
        <v>83</v>
      </c>
      <c r="C62" s="28" t="s">
        <v>77</v>
      </c>
      <c r="D62" s="29"/>
      <c r="E62" s="29"/>
      <c r="F62" s="31">
        <f t="shared" si="1"/>
        <v>10000</v>
      </c>
      <c r="G62" s="31">
        <v>10000</v>
      </c>
      <c r="H62" s="29"/>
    </row>
    <row r="63" spans="1:8" ht="14.25">
      <c r="A63" s="87"/>
      <c r="B63" s="88" t="s">
        <v>84</v>
      </c>
      <c r="C63" s="89"/>
      <c r="D63" s="64">
        <f>D64+D98</f>
        <v>0</v>
      </c>
      <c r="E63" s="65">
        <f>E64+E98</f>
        <v>0</v>
      </c>
      <c r="F63" s="64">
        <f>F64+F98</f>
        <v>4969000</v>
      </c>
      <c r="G63" s="64">
        <f>G64+G98</f>
        <v>4400000</v>
      </c>
      <c r="H63" s="64">
        <f>H64+H98</f>
        <v>569000</v>
      </c>
    </row>
    <row r="64" spans="1:8" ht="17.25" customHeight="1">
      <c r="A64" s="90"/>
      <c r="B64" s="91" t="s">
        <v>85</v>
      </c>
      <c r="C64" s="92">
        <v>66</v>
      </c>
      <c r="D64" s="93">
        <f>SUM(D65:D87)</f>
        <v>0</v>
      </c>
      <c r="E64" s="93">
        <f>SUM(E65:E97)</f>
        <v>0</v>
      </c>
      <c r="F64" s="93">
        <f>SUM(F65:F97)</f>
        <v>4300000</v>
      </c>
      <c r="G64" s="93">
        <f>SUM(G65:G97)</f>
        <v>4000000</v>
      </c>
      <c r="H64" s="93">
        <f>SUM(H65:H97)</f>
        <v>300000</v>
      </c>
    </row>
    <row r="65" spans="1:256" s="56" customFormat="1" ht="14.25">
      <c r="A65" s="94">
        <v>1</v>
      </c>
      <c r="B65" s="32" t="s">
        <v>86</v>
      </c>
      <c r="C65" s="95" t="s">
        <v>38</v>
      </c>
      <c r="D65" s="29"/>
      <c r="E65" s="96"/>
      <c r="F65" s="31">
        <f aca="true" t="shared" si="2" ref="F65:F108">G65+H65</f>
        <v>58000</v>
      </c>
      <c r="G65" s="97">
        <v>58000</v>
      </c>
      <c r="H65" s="9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56" customFormat="1" ht="14.25">
      <c r="A66" s="94">
        <v>2</v>
      </c>
      <c r="B66" s="32" t="s">
        <v>87</v>
      </c>
      <c r="C66" s="95" t="s">
        <v>38</v>
      </c>
      <c r="D66" s="29"/>
      <c r="E66" s="96"/>
      <c r="F66" s="31">
        <f t="shared" si="2"/>
        <v>80000</v>
      </c>
      <c r="G66" s="97">
        <v>80000</v>
      </c>
      <c r="H66" s="9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56" customFormat="1" ht="14.25">
      <c r="A67" s="94">
        <v>3</v>
      </c>
      <c r="B67" s="32" t="s">
        <v>88</v>
      </c>
      <c r="C67" s="95" t="s">
        <v>38</v>
      </c>
      <c r="D67" s="29"/>
      <c r="E67" s="96"/>
      <c r="F67" s="31">
        <f t="shared" si="2"/>
        <v>9000</v>
      </c>
      <c r="G67" s="97">
        <v>9000</v>
      </c>
      <c r="H67" s="9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56" customFormat="1" ht="14.25">
      <c r="A68" s="94">
        <v>4</v>
      </c>
      <c r="B68" s="32" t="s">
        <v>89</v>
      </c>
      <c r="C68" s="95" t="s">
        <v>38</v>
      </c>
      <c r="D68" s="29"/>
      <c r="E68" s="96"/>
      <c r="F68" s="31">
        <f t="shared" si="2"/>
        <v>184000</v>
      </c>
      <c r="G68" s="97">
        <v>184000</v>
      </c>
      <c r="H68" s="9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56" customFormat="1" ht="14.25">
      <c r="A69" s="94">
        <v>5</v>
      </c>
      <c r="B69" s="32" t="s">
        <v>90</v>
      </c>
      <c r="C69" s="95" t="s">
        <v>38</v>
      </c>
      <c r="D69" s="29"/>
      <c r="E69" s="96"/>
      <c r="F69" s="31">
        <f t="shared" si="2"/>
        <v>36000</v>
      </c>
      <c r="G69" s="97">
        <v>36000</v>
      </c>
      <c r="H69" s="9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56" customFormat="1" ht="14.25">
      <c r="A70" s="94">
        <v>6</v>
      </c>
      <c r="B70" s="32" t="s">
        <v>91</v>
      </c>
      <c r="C70" s="95" t="s">
        <v>38</v>
      </c>
      <c r="D70" s="29"/>
      <c r="E70" s="96"/>
      <c r="F70" s="31">
        <f t="shared" si="2"/>
        <v>80000</v>
      </c>
      <c r="G70" s="97">
        <v>80000</v>
      </c>
      <c r="H70" s="9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56" customFormat="1" ht="14.25">
      <c r="A71" s="94">
        <v>7</v>
      </c>
      <c r="B71" s="32" t="s">
        <v>92</v>
      </c>
      <c r="C71" s="95" t="s">
        <v>38</v>
      </c>
      <c r="D71" s="29"/>
      <c r="E71" s="96"/>
      <c r="F71" s="31">
        <f t="shared" si="2"/>
        <v>80000</v>
      </c>
      <c r="G71" s="97">
        <v>80000</v>
      </c>
      <c r="H71" s="9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56" customFormat="1" ht="14.25">
      <c r="A72" s="94">
        <v>8</v>
      </c>
      <c r="B72" s="32" t="s">
        <v>93</v>
      </c>
      <c r="C72" s="95" t="s">
        <v>38</v>
      </c>
      <c r="D72" s="29"/>
      <c r="E72" s="96"/>
      <c r="F72" s="31">
        <f t="shared" si="2"/>
        <v>53000</v>
      </c>
      <c r="G72" s="97">
        <v>53000</v>
      </c>
      <c r="H72" s="9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56" customFormat="1" ht="14.25">
      <c r="A73" s="94">
        <v>9</v>
      </c>
      <c r="B73" s="32" t="s">
        <v>94</v>
      </c>
      <c r="C73" s="95" t="s">
        <v>38</v>
      </c>
      <c r="D73" s="29"/>
      <c r="E73" s="96"/>
      <c r="F73" s="31">
        <f t="shared" si="2"/>
        <v>52000</v>
      </c>
      <c r="G73" s="97">
        <v>52000</v>
      </c>
      <c r="H73" s="9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56" customFormat="1" ht="14.25">
      <c r="A74" s="94">
        <v>10</v>
      </c>
      <c r="B74" s="32" t="s">
        <v>95</v>
      </c>
      <c r="C74" s="95" t="s">
        <v>38</v>
      </c>
      <c r="D74" s="29"/>
      <c r="E74" s="96"/>
      <c r="F74" s="31">
        <f t="shared" si="2"/>
        <v>20000</v>
      </c>
      <c r="G74" s="97">
        <v>20000</v>
      </c>
      <c r="H74" s="9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6" customFormat="1" ht="14.25">
      <c r="A75" s="94">
        <v>11</v>
      </c>
      <c r="B75" s="32" t="s">
        <v>96</v>
      </c>
      <c r="C75" s="95" t="s">
        <v>38</v>
      </c>
      <c r="D75" s="29"/>
      <c r="E75" s="96"/>
      <c r="F75" s="31">
        <f t="shared" si="2"/>
        <v>9000</v>
      </c>
      <c r="G75" s="97">
        <v>9000</v>
      </c>
      <c r="H75" s="9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6" customFormat="1" ht="14.25">
      <c r="A76" s="94">
        <v>12</v>
      </c>
      <c r="B76" s="32" t="s">
        <v>97</v>
      </c>
      <c r="C76" s="95" t="s">
        <v>38</v>
      </c>
      <c r="D76" s="29"/>
      <c r="E76" s="96"/>
      <c r="F76" s="31">
        <f t="shared" si="2"/>
        <v>152000</v>
      </c>
      <c r="G76" s="97">
        <v>152000</v>
      </c>
      <c r="H76" s="9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6" customFormat="1" ht="14.25">
      <c r="A77" s="94">
        <v>13</v>
      </c>
      <c r="B77" s="32" t="s">
        <v>98</v>
      </c>
      <c r="C77" s="95" t="s">
        <v>38</v>
      </c>
      <c r="D77" s="29"/>
      <c r="E77" s="96"/>
      <c r="F77" s="31">
        <f t="shared" si="2"/>
        <v>438000</v>
      </c>
      <c r="G77" s="97">
        <v>438000</v>
      </c>
      <c r="H77" s="9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6" customFormat="1" ht="14.25">
      <c r="A78" s="94">
        <v>14</v>
      </c>
      <c r="B78" s="27" t="s">
        <v>99</v>
      </c>
      <c r="C78" s="95" t="s">
        <v>38</v>
      </c>
      <c r="D78" s="29"/>
      <c r="E78" s="96"/>
      <c r="F78" s="31">
        <f t="shared" si="2"/>
        <v>30000</v>
      </c>
      <c r="G78" s="97">
        <v>30000</v>
      </c>
      <c r="H78" s="9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6" customFormat="1" ht="27">
      <c r="A79" s="94">
        <v>15</v>
      </c>
      <c r="B79" s="27" t="s">
        <v>100</v>
      </c>
      <c r="C79" s="95" t="s">
        <v>38</v>
      </c>
      <c r="D79" s="29"/>
      <c r="E79" s="96"/>
      <c r="F79" s="31">
        <f t="shared" si="2"/>
        <v>15000</v>
      </c>
      <c r="G79" s="97">
        <v>15000</v>
      </c>
      <c r="H79" s="9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6" customFormat="1" ht="14.25">
      <c r="A80" s="94">
        <v>16</v>
      </c>
      <c r="B80" s="27" t="s">
        <v>101</v>
      </c>
      <c r="C80" s="95" t="s">
        <v>38</v>
      </c>
      <c r="D80" s="29"/>
      <c r="E80" s="96"/>
      <c r="F80" s="31">
        <f t="shared" si="2"/>
        <v>80000</v>
      </c>
      <c r="G80" s="97">
        <v>80000</v>
      </c>
      <c r="H80" s="9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6" customFormat="1" ht="14.25">
      <c r="A81" s="94">
        <v>17</v>
      </c>
      <c r="B81" s="32" t="s">
        <v>102</v>
      </c>
      <c r="C81" s="95" t="s">
        <v>38</v>
      </c>
      <c r="D81" s="29"/>
      <c r="E81" s="96"/>
      <c r="F81" s="31">
        <f t="shared" si="2"/>
        <v>36000</v>
      </c>
      <c r="G81" s="97">
        <v>36000</v>
      </c>
      <c r="H81" s="9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6" customFormat="1" ht="14.25">
      <c r="A82" s="94">
        <v>18</v>
      </c>
      <c r="B82" s="32" t="s">
        <v>103</v>
      </c>
      <c r="C82" s="95" t="s">
        <v>38</v>
      </c>
      <c r="D82" s="29"/>
      <c r="E82" s="96"/>
      <c r="F82" s="31">
        <f t="shared" si="2"/>
        <v>150000</v>
      </c>
      <c r="G82" s="97">
        <v>150000</v>
      </c>
      <c r="H82" s="9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6" customFormat="1" ht="14.25">
      <c r="A83" s="94">
        <v>19</v>
      </c>
      <c r="B83" s="27" t="s">
        <v>104</v>
      </c>
      <c r="C83" s="95" t="s">
        <v>38</v>
      </c>
      <c r="D83" s="29"/>
      <c r="E83" s="96"/>
      <c r="F83" s="31">
        <f t="shared" si="2"/>
        <v>30000</v>
      </c>
      <c r="G83" s="97">
        <v>30000</v>
      </c>
      <c r="H83" s="9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6" customFormat="1" ht="14.25" customHeight="1">
      <c r="A84" s="94">
        <v>20</v>
      </c>
      <c r="B84" s="32" t="s">
        <v>105</v>
      </c>
      <c r="C84" s="95" t="s">
        <v>38</v>
      </c>
      <c r="D84" s="29"/>
      <c r="E84" s="96"/>
      <c r="F84" s="31">
        <f t="shared" si="2"/>
        <v>10000</v>
      </c>
      <c r="G84" s="97">
        <v>10000</v>
      </c>
      <c r="H84" s="9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6" customFormat="1" ht="27">
      <c r="A85" s="94">
        <v>21</v>
      </c>
      <c r="B85" s="27" t="s">
        <v>106</v>
      </c>
      <c r="C85" s="95" t="s">
        <v>38</v>
      </c>
      <c r="D85" s="29"/>
      <c r="E85" s="96"/>
      <c r="F85" s="31">
        <f t="shared" si="2"/>
        <v>15000</v>
      </c>
      <c r="G85" s="97">
        <v>15000</v>
      </c>
      <c r="H85" s="9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6" customFormat="1" ht="14.25">
      <c r="A86" s="94">
        <v>22</v>
      </c>
      <c r="B86" s="32" t="s">
        <v>107</v>
      </c>
      <c r="C86" s="95" t="s">
        <v>38</v>
      </c>
      <c r="D86" s="29"/>
      <c r="E86" s="96"/>
      <c r="F86" s="31">
        <f t="shared" si="2"/>
        <v>15000</v>
      </c>
      <c r="G86" s="97">
        <v>15000</v>
      </c>
      <c r="H86" s="9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6" customFormat="1" ht="14.25">
      <c r="A87" s="94">
        <v>23</v>
      </c>
      <c r="B87" s="27" t="s">
        <v>108</v>
      </c>
      <c r="C87" s="95" t="s">
        <v>38</v>
      </c>
      <c r="D87" s="29"/>
      <c r="E87" s="96"/>
      <c r="F87" s="31">
        <f t="shared" si="2"/>
        <v>50000</v>
      </c>
      <c r="G87" s="97">
        <v>50000</v>
      </c>
      <c r="H87" s="9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6" customFormat="1" ht="14.25">
      <c r="A88" s="94">
        <v>24</v>
      </c>
      <c r="B88" s="27" t="s">
        <v>109</v>
      </c>
      <c r="C88" s="95" t="s">
        <v>38</v>
      </c>
      <c r="D88" s="29"/>
      <c r="E88" s="96"/>
      <c r="F88" s="31">
        <f t="shared" si="2"/>
        <v>826000</v>
      </c>
      <c r="G88" s="97">
        <v>826000</v>
      </c>
      <c r="H88" s="9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6" customFormat="1" ht="14.25">
      <c r="A89" s="94">
        <v>25</v>
      </c>
      <c r="B89" s="27" t="s">
        <v>110</v>
      </c>
      <c r="C89" s="95" t="s">
        <v>38</v>
      </c>
      <c r="D89" s="29"/>
      <c r="E89" s="96"/>
      <c r="F89" s="31">
        <f t="shared" si="2"/>
        <v>54000</v>
      </c>
      <c r="G89" s="97">
        <v>54000</v>
      </c>
      <c r="H89" s="9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6" customFormat="1" ht="14.25">
      <c r="A90" s="94">
        <v>26</v>
      </c>
      <c r="B90" s="27" t="s">
        <v>111</v>
      </c>
      <c r="C90" s="95" t="s">
        <v>38</v>
      </c>
      <c r="D90" s="29"/>
      <c r="E90" s="96"/>
      <c r="F90" s="31">
        <f t="shared" si="2"/>
        <v>270000</v>
      </c>
      <c r="G90" s="97">
        <v>270000</v>
      </c>
      <c r="H90" s="9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6" customFormat="1" ht="14.25">
      <c r="A91" s="94">
        <v>27</v>
      </c>
      <c r="B91" s="27" t="s">
        <v>112</v>
      </c>
      <c r="C91" s="95" t="s">
        <v>38</v>
      </c>
      <c r="D91" s="29"/>
      <c r="E91" s="96"/>
      <c r="F91" s="31">
        <f t="shared" si="2"/>
        <v>120000</v>
      </c>
      <c r="G91" s="97">
        <v>120000</v>
      </c>
      <c r="H91" s="9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6" customFormat="1" ht="14.25">
      <c r="A92" s="94">
        <v>28</v>
      </c>
      <c r="B92" s="27" t="s">
        <v>113</v>
      </c>
      <c r="C92" s="95" t="s">
        <v>38</v>
      </c>
      <c r="D92" s="29"/>
      <c r="E92" s="96"/>
      <c r="F92" s="31">
        <f t="shared" si="2"/>
        <v>710000</v>
      </c>
      <c r="G92" s="97">
        <v>710000</v>
      </c>
      <c r="H92" s="9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6" customFormat="1" ht="14.25">
      <c r="A93" s="94">
        <v>29</v>
      </c>
      <c r="B93" s="27" t="s">
        <v>114</v>
      </c>
      <c r="C93" s="95" t="s">
        <v>38</v>
      </c>
      <c r="D93" s="29"/>
      <c r="E93" s="96"/>
      <c r="F93" s="31">
        <f t="shared" si="2"/>
        <v>110000</v>
      </c>
      <c r="G93" s="97">
        <v>110000</v>
      </c>
      <c r="H93" s="9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6" customFormat="1" ht="14.25">
      <c r="A94" s="94">
        <v>30</v>
      </c>
      <c r="B94" s="27" t="s">
        <v>115</v>
      </c>
      <c r="C94" s="95" t="s">
        <v>38</v>
      </c>
      <c r="D94" s="29"/>
      <c r="E94" s="96"/>
      <c r="F94" s="31">
        <f t="shared" si="2"/>
        <v>72000</v>
      </c>
      <c r="G94" s="97">
        <v>72000</v>
      </c>
      <c r="H94" s="9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6" customFormat="1" ht="14.25">
      <c r="A95" s="94">
        <v>31</v>
      </c>
      <c r="B95" s="27" t="s">
        <v>116</v>
      </c>
      <c r="C95" s="95" t="s">
        <v>38</v>
      </c>
      <c r="D95" s="29"/>
      <c r="E95" s="96"/>
      <c r="F95" s="31">
        <f t="shared" si="2"/>
        <v>156000</v>
      </c>
      <c r="G95" s="97">
        <v>156000</v>
      </c>
      <c r="H95" s="9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6" customFormat="1" ht="14.25">
      <c r="A96" s="94">
        <v>32</v>
      </c>
      <c r="B96" s="27" t="s">
        <v>117</v>
      </c>
      <c r="C96" s="95" t="s">
        <v>38</v>
      </c>
      <c r="D96" s="29"/>
      <c r="E96" s="96"/>
      <c r="F96" s="31">
        <f t="shared" si="2"/>
        <v>200000</v>
      </c>
      <c r="G96" s="97"/>
      <c r="H96" s="99">
        <v>200000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6" customFormat="1" ht="14.25">
      <c r="A97" s="94">
        <v>33</v>
      </c>
      <c r="B97" s="27" t="s">
        <v>118</v>
      </c>
      <c r="C97" s="95" t="s">
        <v>38</v>
      </c>
      <c r="D97" s="29"/>
      <c r="E97" s="96"/>
      <c r="F97" s="31">
        <f t="shared" si="2"/>
        <v>100000</v>
      </c>
      <c r="G97" s="97"/>
      <c r="H97" s="99">
        <v>100000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" customFormat="1" ht="14.25">
      <c r="A98" s="100"/>
      <c r="B98" s="101" t="s">
        <v>119</v>
      </c>
      <c r="C98" s="102">
        <v>66</v>
      </c>
      <c r="D98" s="93"/>
      <c r="E98" s="103">
        <f>SUM(E99:E108)</f>
        <v>0</v>
      </c>
      <c r="F98" s="103">
        <f>SUM(F99:F108)</f>
        <v>669000</v>
      </c>
      <c r="G98" s="103">
        <f>SUM(G99:G108)</f>
        <v>400000</v>
      </c>
      <c r="H98" s="103">
        <f>SUM(H99:H108)</f>
        <v>269000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8" ht="27">
      <c r="A99" s="94">
        <v>1</v>
      </c>
      <c r="B99" s="36" t="s">
        <v>120</v>
      </c>
      <c r="C99" s="104" t="s">
        <v>38</v>
      </c>
      <c r="D99" s="105"/>
      <c r="E99" s="106"/>
      <c r="F99" s="31">
        <f t="shared" si="2"/>
        <v>55000</v>
      </c>
      <c r="G99" s="31">
        <v>55000</v>
      </c>
      <c r="H99" s="105"/>
    </row>
    <row r="100" spans="1:8" ht="14.25" customHeight="1">
      <c r="A100" s="94">
        <v>2</v>
      </c>
      <c r="B100" s="36" t="s">
        <v>121</v>
      </c>
      <c r="C100" s="104" t="s">
        <v>38</v>
      </c>
      <c r="D100" s="105"/>
      <c r="E100" s="106"/>
      <c r="F100" s="31">
        <f t="shared" si="2"/>
        <v>20000</v>
      </c>
      <c r="G100" s="31">
        <v>20000</v>
      </c>
      <c r="H100" s="105"/>
    </row>
    <row r="101" spans="1:8" ht="27">
      <c r="A101" s="94">
        <v>3</v>
      </c>
      <c r="B101" s="36" t="s">
        <v>122</v>
      </c>
      <c r="C101" s="104" t="s">
        <v>38</v>
      </c>
      <c r="D101" s="105"/>
      <c r="E101" s="106"/>
      <c r="F101" s="31">
        <f t="shared" si="2"/>
        <v>10000</v>
      </c>
      <c r="G101" s="31">
        <v>10000</v>
      </c>
      <c r="H101" s="105"/>
    </row>
    <row r="102" spans="1:8" ht="27">
      <c r="A102" s="94">
        <v>4</v>
      </c>
      <c r="B102" s="36" t="s">
        <v>123</v>
      </c>
      <c r="C102" s="104" t="s">
        <v>38</v>
      </c>
      <c r="D102" s="105"/>
      <c r="E102" s="106"/>
      <c r="F102" s="31">
        <f t="shared" si="2"/>
        <v>25000</v>
      </c>
      <c r="G102" s="31">
        <v>25000</v>
      </c>
      <c r="H102" s="105"/>
    </row>
    <row r="103" spans="1:8" ht="14.25">
      <c r="A103" s="94">
        <v>5</v>
      </c>
      <c r="B103" s="36" t="s">
        <v>124</v>
      </c>
      <c r="C103" s="104" t="s">
        <v>38</v>
      </c>
      <c r="D103" s="105"/>
      <c r="E103" s="106"/>
      <c r="F103" s="31">
        <f t="shared" si="2"/>
        <v>10000</v>
      </c>
      <c r="G103" s="31">
        <v>10000</v>
      </c>
      <c r="H103" s="105"/>
    </row>
    <row r="104" spans="1:256" s="54" customFormat="1" ht="14.25">
      <c r="A104" s="94">
        <v>6</v>
      </c>
      <c r="B104" s="36" t="s">
        <v>125</v>
      </c>
      <c r="C104" s="104" t="s">
        <v>38</v>
      </c>
      <c r="D104" s="45"/>
      <c r="E104" s="53"/>
      <c r="F104" s="31">
        <f t="shared" si="2"/>
        <v>170000</v>
      </c>
      <c r="G104" s="31">
        <v>170000</v>
      </c>
      <c r="H104" s="4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8" ht="14.25">
      <c r="A105" s="94">
        <v>7</v>
      </c>
      <c r="B105" s="36" t="s">
        <v>126</v>
      </c>
      <c r="C105" s="104" t="s">
        <v>38</v>
      </c>
      <c r="D105" s="105"/>
      <c r="E105" s="106"/>
      <c r="F105" s="31">
        <f t="shared" si="2"/>
        <v>157000</v>
      </c>
      <c r="G105" s="31"/>
      <c r="H105" s="105">
        <v>157000</v>
      </c>
    </row>
    <row r="106" spans="1:256" s="112" customFormat="1" ht="14.25">
      <c r="A106" s="94">
        <v>8</v>
      </c>
      <c r="B106" s="26" t="s">
        <v>127</v>
      </c>
      <c r="C106" s="107" t="s">
        <v>38</v>
      </c>
      <c r="D106" s="108"/>
      <c r="E106" s="109"/>
      <c r="F106" s="31">
        <f t="shared" si="2"/>
        <v>110000</v>
      </c>
      <c r="G106" s="110">
        <v>110000</v>
      </c>
      <c r="H106" s="11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12" customFormat="1" ht="14.25">
      <c r="A107" s="94">
        <v>9</v>
      </c>
      <c r="B107" s="26" t="s">
        <v>128</v>
      </c>
      <c r="C107" s="107" t="s">
        <v>38</v>
      </c>
      <c r="D107" s="108"/>
      <c r="E107" s="109"/>
      <c r="F107" s="31">
        <f t="shared" si="2"/>
        <v>77000</v>
      </c>
      <c r="G107" s="110"/>
      <c r="H107" s="111">
        <v>77000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12" customFormat="1" ht="14.25">
      <c r="A108" s="94">
        <v>10</v>
      </c>
      <c r="B108" s="26" t="s">
        <v>129</v>
      </c>
      <c r="C108" s="107" t="s">
        <v>38</v>
      </c>
      <c r="D108" s="108"/>
      <c r="E108" s="109"/>
      <c r="F108" s="31">
        <f t="shared" si="2"/>
        <v>35000</v>
      </c>
      <c r="G108" s="110"/>
      <c r="H108" s="111">
        <v>35000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8" ht="17.25" customHeight="1">
      <c r="A109" s="113"/>
      <c r="B109" s="114" t="s">
        <v>130</v>
      </c>
      <c r="C109" s="115"/>
      <c r="D109" s="20" t="e">
        <f>#REF!+D110+D124+D129+D136+D140</f>
        <v>#REF!</v>
      </c>
      <c r="E109" s="20" t="e">
        <f>E110+E124+E129+E136+E140+E142</f>
        <v>#REF!</v>
      </c>
      <c r="F109" s="20">
        <f>F110+F124+F129+F136+F140+F142</f>
        <v>515000</v>
      </c>
      <c r="G109" s="20">
        <f>G110+G124+G129+G136+G140+G142</f>
        <v>515000</v>
      </c>
      <c r="H109" s="20">
        <f>H110+H124+H129+H136+H140+H142</f>
        <v>0</v>
      </c>
    </row>
    <row r="110" spans="1:8" ht="14.25">
      <c r="A110" s="116"/>
      <c r="B110" s="117" t="s">
        <v>131</v>
      </c>
      <c r="C110" s="118"/>
      <c r="D110" s="119"/>
      <c r="E110" s="120" t="e">
        <f>#REF!+#REF!+E111+#REF!+E115+#REF!+E120+E122+#REF!+E118</f>
        <v>#REF!</v>
      </c>
      <c r="F110" s="93">
        <f>F111+F115+F120+F122+F118</f>
        <v>295000</v>
      </c>
      <c r="G110" s="93">
        <f>G111+G115+G120+G122+G118</f>
        <v>295000</v>
      </c>
      <c r="H110" s="93">
        <f>H111+H115+H120+H122+H118</f>
        <v>0</v>
      </c>
    </row>
    <row r="111" spans="1:256" s="56" customFormat="1" ht="14.25">
      <c r="A111" s="94"/>
      <c r="B111" s="121" t="s">
        <v>132</v>
      </c>
      <c r="C111" s="122"/>
      <c r="D111" s="123"/>
      <c r="E111" s="124">
        <f>SUM(E112:E113)</f>
        <v>0</v>
      </c>
      <c r="F111" s="61">
        <f>SUM(F112:F114)</f>
        <v>120000</v>
      </c>
      <c r="G111" s="61">
        <f>SUM(G112:G114)</f>
        <v>120000</v>
      </c>
      <c r="H111" s="61">
        <f>SUM(H112:H114)</f>
        <v>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56" customFormat="1" ht="14.25">
      <c r="A112" s="94">
        <v>1</v>
      </c>
      <c r="B112" s="125" t="s">
        <v>133</v>
      </c>
      <c r="C112" s="122" t="s">
        <v>134</v>
      </c>
      <c r="D112" s="123"/>
      <c r="E112" s="126"/>
      <c r="F112" s="31">
        <f aca="true" t="shared" si="3" ref="F112:F128">G112+H112</f>
        <v>40000</v>
      </c>
      <c r="G112" s="31">
        <v>40000</v>
      </c>
      <c r="H112" s="12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56" customFormat="1" ht="14.25">
      <c r="A113" s="94">
        <v>2</v>
      </c>
      <c r="B113" s="125" t="s">
        <v>135</v>
      </c>
      <c r="C113" s="122" t="s">
        <v>134</v>
      </c>
      <c r="D113" s="123"/>
      <c r="E113" s="126"/>
      <c r="F113" s="31">
        <f t="shared" si="3"/>
        <v>40000</v>
      </c>
      <c r="G113" s="31">
        <v>40000</v>
      </c>
      <c r="H113" s="12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56" customFormat="1" ht="14.25">
      <c r="A114" s="94">
        <v>3</v>
      </c>
      <c r="B114" s="125" t="s">
        <v>136</v>
      </c>
      <c r="C114" s="122" t="s">
        <v>137</v>
      </c>
      <c r="D114" s="128"/>
      <c r="E114" s="126"/>
      <c r="F114" s="31">
        <f t="shared" si="3"/>
        <v>40000</v>
      </c>
      <c r="G114" s="31">
        <v>40000</v>
      </c>
      <c r="H114" s="12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56" customFormat="1" ht="14.25">
      <c r="A115" s="94"/>
      <c r="B115" s="121" t="s">
        <v>138</v>
      </c>
      <c r="C115" s="122"/>
      <c r="D115" s="127">
        <f>SUM(D116:D117)</f>
        <v>0</v>
      </c>
      <c r="E115" s="124">
        <f>SUM(E116:E117)</f>
        <v>0</v>
      </c>
      <c r="F115" s="61">
        <f>SUM(F116:F117)</f>
        <v>85000</v>
      </c>
      <c r="G115" s="61">
        <f>SUM(G116:G117)</f>
        <v>85000</v>
      </c>
      <c r="H115" s="129">
        <f>SUM(H116:H117)</f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56" customFormat="1" ht="14.25">
      <c r="A116" s="94">
        <v>4</v>
      </c>
      <c r="B116" s="125" t="s">
        <v>139</v>
      </c>
      <c r="C116" s="122" t="s">
        <v>134</v>
      </c>
      <c r="D116" s="123"/>
      <c r="E116" s="126"/>
      <c r="F116" s="31">
        <f t="shared" si="3"/>
        <v>5000</v>
      </c>
      <c r="G116" s="31">
        <v>5000</v>
      </c>
      <c r="H116" s="12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56" customFormat="1" ht="14.25">
      <c r="A117" s="94">
        <v>5</v>
      </c>
      <c r="B117" s="125" t="s">
        <v>140</v>
      </c>
      <c r="C117" s="122" t="s">
        <v>134</v>
      </c>
      <c r="D117" s="123"/>
      <c r="E117" s="126"/>
      <c r="F117" s="31">
        <f t="shared" si="3"/>
        <v>80000</v>
      </c>
      <c r="G117" s="31">
        <v>80000</v>
      </c>
      <c r="H117" s="12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56" customFormat="1" ht="14.25">
      <c r="A118" s="94"/>
      <c r="B118" s="121" t="s">
        <v>141</v>
      </c>
      <c r="C118" s="122"/>
      <c r="D118" s="123"/>
      <c r="E118" s="129">
        <f>SUM(E119:E119)</f>
        <v>0</v>
      </c>
      <c r="F118" s="129">
        <f>SUM(F119:F119)</f>
        <v>15000</v>
      </c>
      <c r="G118" s="129">
        <f>SUM(G119:G119)</f>
        <v>15000</v>
      </c>
      <c r="H118" s="129">
        <f>SUM(H119:H119)</f>
        <v>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56" customFormat="1" ht="27">
      <c r="A119" s="94">
        <v>6</v>
      </c>
      <c r="B119" s="125" t="s">
        <v>142</v>
      </c>
      <c r="C119" s="122" t="s">
        <v>134</v>
      </c>
      <c r="D119" s="123"/>
      <c r="E119" s="126"/>
      <c r="F119" s="31">
        <f t="shared" si="3"/>
        <v>15000</v>
      </c>
      <c r="G119" s="31">
        <v>15000</v>
      </c>
      <c r="H119" s="12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56" customFormat="1" ht="14.25">
      <c r="A120" s="94"/>
      <c r="B120" s="121" t="s">
        <v>143</v>
      </c>
      <c r="C120" s="122"/>
      <c r="D120" s="123"/>
      <c r="E120" s="124" t="e">
        <f>SUM(E121:E121)</f>
        <v>#REF!</v>
      </c>
      <c r="F120" s="61">
        <f>SUM(F121:F121)</f>
        <v>30000</v>
      </c>
      <c r="G120" s="61">
        <f>SUM(G121:G121)</f>
        <v>30000</v>
      </c>
      <c r="H120" s="129">
        <f>SUM(H121:H121)</f>
        <v>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31" customFormat="1" ht="39.75">
      <c r="A121" s="94">
        <v>7</v>
      </c>
      <c r="B121" s="36" t="s">
        <v>144</v>
      </c>
      <c r="C121" s="122" t="s">
        <v>134</v>
      </c>
      <c r="D121" s="130"/>
      <c r="E121" s="124" t="e">
        <f>#REF!+#REF!</f>
        <v>#REF!</v>
      </c>
      <c r="F121" s="31">
        <f t="shared" si="3"/>
        <v>30000</v>
      </c>
      <c r="G121" s="31">
        <v>30000</v>
      </c>
      <c r="H121" s="12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56" customFormat="1" ht="14.25">
      <c r="A122" s="94"/>
      <c r="B122" s="121" t="s">
        <v>145</v>
      </c>
      <c r="C122" s="122"/>
      <c r="D122" s="123"/>
      <c r="E122" s="124">
        <f>SUM(E123:E123)</f>
        <v>0</v>
      </c>
      <c r="F122" s="61">
        <f>SUM(F123:F123)</f>
        <v>45000</v>
      </c>
      <c r="G122" s="61">
        <f>SUM(G123:G123)</f>
        <v>45000</v>
      </c>
      <c r="H122" s="129">
        <f>SUM(H123:H123)</f>
        <v>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56" customFormat="1" ht="14.25">
      <c r="A123" s="94">
        <v>8</v>
      </c>
      <c r="B123" s="86" t="s">
        <v>146</v>
      </c>
      <c r="C123" s="122" t="s">
        <v>134</v>
      </c>
      <c r="D123" s="123"/>
      <c r="E123" s="132"/>
      <c r="F123" s="31">
        <f t="shared" si="3"/>
        <v>45000</v>
      </c>
      <c r="G123" s="31">
        <v>45000</v>
      </c>
      <c r="H123" s="4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8" ht="27">
      <c r="A124" s="133"/>
      <c r="B124" s="134" t="s">
        <v>147</v>
      </c>
      <c r="C124" s="135"/>
      <c r="D124" s="136"/>
      <c r="E124" s="137">
        <f>SUM(E125:E128)</f>
        <v>0</v>
      </c>
      <c r="F124" s="138">
        <f>SUM(F125:F128)</f>
        <v>20000</v>
      </c>
      <c r="G124" s="138">
        <f>SUM(G125:G128)</f>
        <v>20000</v>
      </c>
      <c r="H124" s="138">
        <f>SUM(H125:H128)</f>
        <v>0</v>
      </c>
    </row>
    <row r="125" spans="1:8" ht="14.25">
      <c r="A125" s="86">
        <v>1</v>
      </c>
      <c r="B125" s="36" t="s">
        <v>148</v>
      </c>
      <c r="C125" s="122" t="s">
        <v>41</v>
      </c>
      <c r="D125" s="31"/>
      <c r="E125" s="139"/>
      <c r="F125" s="31">
        <f t="shared" si="3"/>
        <v>4000</v>
      </c>
      <c r="G125" s="31">
        <v>4000</v>
      </c>
      <c r="H125" s="29"/>
    </row>
    <row r="126" spans="1:8" ht="14.25">
      <c r="A126" s="140">
        <v>2</v>
      </c>
      <c r="B126" s="36" t="s">
        <v>149</v>
      </c>
      <c r="C126" s="122" t="s">
        <v>41</v>
      </c>
      <c r="D126" s="31"/>
      <c r="E126" s="139"/>
      <c r="F126" s="31">
        <f t="shared" si="3"/>
        <v>5000</v>
      </c>
      <c r="G126" s="141">
        <v>5000</v>
      </c>
      <c r="H126" s="29"/>
    </row>
    <row r="127" spans="1:8" ht="14.25">
      <c r="A127" s="86">
        <v>3</v>
      </c>
      <c r="B127" s="36" t="s">
        <v>150</v>
      </c>
      <c r="C127" s="122" t="s">
        <v>41</v>
      </c>
      <c r="D127" s="31"/>
      <c r="E127" s="139"/>
      <c r="F127" s="31">
        <f t="shared" si="3"/>
        <v>6000</v>
      </c>
      <c r="G127" s="31">
        <v>6000</v>
      </c>
      <c r="H127" s="29"/>
    </row>
    <row r="128" spans="1:8" ht="14.25">
      <c r="A128" s="140">
        <v>4</v>
      </c>
      <c r="B128" s="36" t="s">
        <v>151</v>
      </c>
      <c r="C128" s="122" t="s">
        <v>41</v>
      </c>
      <c r="D128" s="31"/>
      <c r="E128" s="139"/>
      <c r="F128" s="31">
        <f t="shared" si="3"/>
        <v>5000</v>
      </c>
      <c r="G128" s="141">
        <v>5000</v>
      </c>
      <c r="H128" s="29"/>
    </row>
    <row r="129" spans="1:8" ht="14.25">
      <c r="A129" s="142"/>
      <c r="B129" s="143" t="s">
        <v>152</v>
      </c>
      <c r="C129" s="144"/>
      <c r="D129" s="93">
        <f>SUM(D130:D135)</f>
        <v>0</v>
      </c>
      <c r="E129" s="137">
        <f>SUM(E130:E135)</f>
        <v>0</v>
      </c>
      <c r="F129" s="93">
        <f>SUM(F130:F135)</f>
        <v>50000</v>
      </c>
      <c r="G129" s="93">
        <f>SUM(G130:G135)</f>
        <v>50000</v>
      </c>
      <c r="H129" s="93">
        <f>SUM(H130:H135)</f>
        <v>0</v>
      </c>
    </row>
    <row r="130" spans="1:256" s="56" customFormat="1" ht="14.25">
      <c r="A130" s="145" t="s">
        <v>153</v>
      </c>
      <c r="B130" s="146" t="s">
        <v>154</v>
      </c>
      <c r="C130" s="122" t="s">
        <v>41</v>
      </c>
      <c r="D130" s="29"/>
      <c r="E130" s="147"/>
      <c r="F130" s="148">
        <f aca="true" t="shared" si="4" ref="F130:F143">G130+H130</f>
        <v>8000</v>
      </c>
      <c r="G130" s="148">
        <v>8000</v>
      </c>
      <c r="H130" s="4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56" customFormat="1" ht="14.25">
      <c r="A131" s="145" t="s">
        <v>155</v>
      </c>
      <c r="B131" s="86" t="s">
        <v>156</v>
      </c>
      <c r="C131" s="122" t="s">
        <v>41</v>
      </c>
      <c r="D131" s="29"/>
      <c r="E131" s="147"/>
      <c r="F131" s="148">
        <f t="shared" si="4"/>
        <v>13000</v>
      </c>
      <c r="G131" s="148">
        <v>13000</v>
      </c>
      <c r="H131" s="4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56" customFormat="1" ht="14.25">
      <c r="A132" s="145" t="s">
        <v>157</v>
      </c>
      <c r="B132" s="86" t="s">
        <v>158</v>
      </c>
      <c r="C132" s="122" t="s">
        <v>41</v>
      </c>
      <c r="D132" s="29"/>
      <c r="E132" s="147"/>
      <c r="F132" s="148">
        <f t="shared" si="4"/>
        <v>4000</v>
      </c>
      <c r="G132" s="148">
        <v>4000</v>
      </c>
      <c r="H132" s="4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6" customFormat="1" ht="14.25">
      <c r="A133" s="145" t="s">
        <v>159</v>
      </c>
      <c r="B133" s="86" t="s">
        <v>160</v>
      </c>
      <c r="C133" s="122" t="s">
        <v>41</v>
      </c>
      <c r="D133" s="29"/>
      <c r="E133" s="147"/>
      <c r="F133" s="148">
        <f t="shared" si="4"/>
        <v>7000</v>
      </c>
      <c r="G133" s="148">
        <v>7000</v>
      </c>
      <c r="H133" s="4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6" customFormat="1" ht="14.25">
      <c r="A134" s="145" t="s">
        <v>161</v>
      </c>
      <c r="B134" s="86" t="s">
        <v>162</v>
      </c>
      <c r="C134" s="122" t="s">
        <v>41</v>
      </c>
      <c r="D134" s="29"/>
      <c r="E134" s="147"/>
      <c r="F134" s="148">
        <f t="shared" si="4"/>
        <v>9000</v>
      </c>
      <c r="G134" s="148">
        <v>9000</v>
      </c>
      <c r="H134" s="4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56" customFormat="1" ht="14.25">
      <c r="A135" s="145" t="s">
        <v>163</v>
      </c>
      <c r="B135" s="149" t="s">
        <v>164</v>
      </c>
      <c r="C135" s="122" t="s">
        <v>41</v>
      </c>
      <c r="D135" s="29"/>
      <c r="E135" s="147"/>
      <c r="F135" s="148">
        <f t="shared" si="4"/>
        <v>9000</v>
      </c>
      <c r="G135" s="148">
        <v>9000</v>
      </c>
      <c r="H135" s="4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56" customFormat="1" ht="14.25">
      <c r="A136" s="150"/>
      <c r="B136" s="151" t="s">
        <v>165</v>
      </c>
      <c r="C136" s="152"/>
      <c r="D136" s="93">
        <f>SUM(D137:D139)</f>
        <v>27500</v>
      </c>
      <c r="E136" s="93">
        <f>SUM(E137:E139)</f>
        <v>0</v>
      </c>
      <c r="F136" s="93">
        <f>SUM(F137:F139)</f>
        <v>90000</v>
      </c>
      <c r="G136" s="93">
        <f>SUM(G137:G139)</f>
        <v>90000</v>
      </c>
      <c r="H136" s="93">
        <f>SUM(H137:H139)</f>
        <v>0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56" customFormat="1" ht="14.25">
      <c r="A137" s="145" t="s">
        <v>153</v>
      </c>
      <c r="B137" s="36" t="s">
        <v>166</v>
      </c>
      <c r="C137" s="122" t="s">
        <v>41</v>
      </c>
      <c r="D137" s="29">
        <v>6500</v>
      </c>
      <c r="E137" s="147"/>
      <c r="F137" s="31">
        <f t="shared" si="4"/>
        <v>42000</v>
      </c>
      <c r="G137" s="31">
        <v>42000</v>
      </c>
      <c r="H137" s="4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56" customFormat="1" ht="14.25">
      <c r="A138" s="145" t="s">
        <v>155</v>
      </c>
      <c r="B138" s="36" t="s">
        <v>167</v>
      </c>
      <c r="C138" s="122" t="s">
        <v>41</v>
      </c>
      <c r="D138" s="29">
        <v>13500</v>
      </c>
      <c r="E138" s="147"/>
      <c r="F138" s="31">
        <f t="shared" si="4"/>
        <v>32500</v>
      </c>
      <c r="G138" s="31">
        <v>32500</v>
      </c>
      <c r="H138" s="4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56" customFormat="1" ht="14.25">
      <c r="A139" s="145" t="s">
        <v>157</v>
      </c>
      <c r="B139" s="36" t="s">
        <v>168</v>
      </c>
      <c r="C139" s="122" t="s">
        <v>41</v>
      </c>
      <c r="D139" s="29">
        <v>7500</v>
      </c>
      <c r="E139" s="147"/>
      <c r="F139" s="31">
        <f t="shared" si="4"/>
        <v>15500</v>
      </c>
      <c r="G139" s="31">
        <v>15500</v>
      </c>
      <c r="H139" s="4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56" customFormat="1" ht="27">
      <c r="A140" s="150"/>
      <c r="B140" s="101" t="s">
        <v>169</v>
      </c>
      <c r="C140" s="152"/>
      <c r="D140" s="93">
        <f>D141</f>
        <v>0</v>
      </c>
      <c r="E140" s="93" t="e">
        <f>E141+#REF!</f>
        <v>#REF!</v>
      </c>
      <c r="F140" s="93">
        <f>F141</f>
        <v>30000</v>
      </c>
      <c r="G140" s="93">
        <f>G141</f>
        <v>30000</v>
      </c>
      <c r="H140" s="93">
        <f>H141</f>
        <v>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56" customFormat="1" ht="14.25">
      <c r="A141" s="145" t="s">
        <v>153</v>
      </c>
      <c r="B141" s="153" t="s">
        <v>170</v>
      </c>
      <c r="C141" s="154" t="s">
        <v>41</v>
      </c>
      <c r="D141" s="29"/>
      <c r="E141" s="147"/>
      <c r="F141" s="31">
        <f t="shared" si="4"/>
        <v>30000</v>
      </c>
      <c r="G141" s="31">
        <v>30000</v>
      </c>
      <c r="H141" s="4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56" customFormat="1" ht="14.25">
      <c r="A142" s="150"/>
      <c r="B142" s="101" t="s">
        <v>171</v>
      </c>
      <c r="C142" s="152"/>
      <c r="D142" s="29"/>
      <c r="E142" s="155">
        <f>SUM(E143:E143)</f>
        <v>0</v>
      </c>
      <c r="F142" s="155">
        <f>SUM(F143:F143)</f>
        <v>30000</v>
      </c>
      <c r="G142" s="155">
        <f>SUM(G143:G143)</f>
        <v>30000</v>
      </c>
      <c r="H142" s="155">
        <f>SUM(H143:H143)</f>
        <v>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56" customFormat="1" ht="27">
      <c r="A143" s="145" t="s">
        <v>172</v>
      </c>
      <c r="B143" s="36" t="s">
        <v>173</v>
      </c>
      <c r="C143" s="154" t="s">
        <v>41</v>
      </c>
      <c r="D143" s="29"/>
      <c r="E143" s="147"/>
      <c r="F143" s="31">
        <f t="shared" si="4"/>
        <v>30000</v>
      </c>
      <c r="G143" s="31">
        <v>30000</v>
      </c>
      <c r="H143" s="4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8" ht="26.25" customHeight="1">
      <c r="A144" s="62">
        <v>68</v>
      </c>
      <c r="B144" s="18" t="s">
        <v>174</v>
      </c>
      <c r="C144" s="19"/>
      <c r="D144" s="64" t="e">
        <f>#REF!+#REF!+#REF!+#REF!</f>
        <v>#REF!</v>
      </c>
      <c r="E144" s="65" t="e">
        <f>#REF!+#REF!+#REF!+#REF!+#REF!+#REF!+#REF!+#REF!+#REF!+#REF!+#REF!+#REF!+#REF!+#REF!+#REF!+#REF!+#REF!+#REF!+#REF!+#REF!+#REF!+#REF!+#REF!+#REF!+#REF!+#REF!+#REF!+#REF!+#REF!+#REF!+#REF!+#REF!</f>
        <v>#REF!</v>
      </c>
      <c r="F144" s="64">
        <f>F152+F163+F178</f>
        <v>2200000</v>
      </c>
      <c r="G144" s="64">
        <f>G152+G163+G178</f>
        <v>2200000</v>
      </c>
      <c r="H144" s="64">
        <f>H152+H163+H178</f>
        <v>0</v>
      </c>
    </row>
    <row r="145" spans="1:256" s="1" customFormat="1" ht="14.25">
      <c r="A145" s="156"/>
      <c r="B145" s="156" t="s">
        <v>175</v>
      </c>
      <c r="C145" s="157"/>
      <c r="D145" s="156"/>
      <c r="E145" s="156"/>
      <c r="F145" s="156"/>
      <c r="G145" s="156"/>
      <c r="H145" s="15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" customFormat="1" ht="14.25">
      <c r="A146" s="94">
        <v>1</v>
      </c>
      <c r="B146" s="158" t="s">
        <v>176</v>
      </c>
      <c r="C146" s="104" t="s">
        <v>177</v>
      </c>
      <c r="D146" s="159"/>
      <c r="E146" s="160"/>
      <c r="F146" s="31">
        <f aca="true" t="shared" si="5" ref="F146:F151">G146+H146</f>
        <v>94000</v>
      </c>
      <c r="G146" s="159">
        <v>94000</v>
      </c>
      <c r="H146" s="16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" customFormat="1" ht="14.25">
      <c r="A147" s="94">
        <v>2</v>
      </c>
      <c r="B147" s="158" t="s">
        <v>178</v>
      </c>
      <c r="C147" s="104" t="s">
        <v>177</v>
      </c>
      <c r="D147" s="159"/>
      <c r="E147" s="160"/>
      <c r="F147" s="31">
        <f t="shared" si="5"/>
        <v>103000</v>
      </c>
      <c r="G147" s="159">
        <v>103000</v>
      </c>
      <c r="H147" s="16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" customFormat="1" ht="14.25">
      <c r="A148" s="94">
        <v>3</v>
      </c>
      <c r="B148" s="158" t="s">
        <v>179</v>
      </c>
      <c r="C148" s="104" t="s">
        <v>177</v>
      </c>
      <c r="D148" s="159"/>
      <c r="E148" s="160"/>
      <c r="F148" s="31">
        <f t="shared" si="5"/>
        <v>45000</v>
      </c>
      <c r="G148" s="159">
        <v>45000</v>
      </c>
      <c r="H148" s="16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" customFormat="1" ht="14.25">
      <c r="A149" s="94">
        <v>4</v>
      </c>
      <c r="B149" s="158" t="s">
        <v>180</v>
      </c>
      <c r="C149" s="104" t="s">
        <v>177</v>
      </c>
      <c r="D149" s="159"/>
      <c r="E149" s="160"/>
      <c r="F149" s="31">
        <f t="shared" si="5"/>
        <v>1284000</v>
      </c>
      <c r="G149" s="159">
        <v>1284000</v>
      </c>
      <c r="H149" s="16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1" customFormat="1" ht="14.25">
      <c r="A150" s="94">
        <v>5</v>
      </c>
      <c r="B150" s="158" t="s">
        <v>181</v>
      </c>
      <c r="C150" s="104" t="s">
        <v>177</v>
      </c>
      <c r="D150" s="159"/>
      <c r="E150" s="160"/>
      <c r="F150" s="31">
        <f t="shared" si="5"/>
        <v>232000</v>
      </c>
      <c r="G150" s="159">
        <v>232000</v>
      </c>
      <c r="H150" s="16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1" customFormat="1" ht="27">
      <c r="A151" s="94">
        <v>6</v>
      </c>
      <c r="B151" s="158" t="s">
        <v>182</v>
      </c>
      <c r="C151" s="104" t="s">
        <v>177</v>
      </c>
      <c r="D151" s="159"/>
      <c r="E151" s="160"/>
      <c r="F151" s="31">
        <f t="shared" si="5"/>
        <v>33000</v>
      </c>
      <c r="G151" s="159">
        <v>33000</v>
      </c>
      <c r="H151" s="16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1" customFormat="1" ht="14.25">
      <c r="A152" s="162"/>
      <c r="B152" s="162" t="s">
        <v>183</v>
      </c>
      <c r="C152" s="163"/>
      <c r="D152" s="162"/>
      <c r="E152" s="162"/>
      <c r="F152" s="164">
        <f>SUM(F146:F151)</f>
        <v>1791000</v>
      </c>
      <c r="G152" s="164">
        <f>SUM(G146:G151)</f>
        <v>1791000</v>
      </c>
      <c r="H152" s="16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1" customFormat="1" ht="14.25">
      <c r="A153" s="165"/>
      <c r="B153" s="165" t="s">
        <v>184</v>
      </c>
      <c r="C153" s="166"/>
      <c r="D153" s="165"/>
      <c r="E153" s="165"/>
      <c r="F153" s="165"/>
      <c r="G153" s="165"/>
      <c r="H153" s="16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169" customFormat="1" ht="14.25">
      <c r="A154" s="94">
        <v>7</v>
      </c>
      <c r="B154" s="39" t="s">
        <v>185</v>
      </c>
      <c r="C154" s="104" t="s">
        <v>186</v>
      </c>
      <c r="D154" s="167"/>
      <c r="E154" s="167"/>
      <c r="F154" s="31">
        <f aca="true" t="shared" si="6" ref="F154:F162">G154+H154</f>
        <v>18000</v>
      </c>
      <c r="G154" s="168">
        <v>18000</v>
      </c>
      <c r="H154" s="16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169" customFormat="1" ht="14.25">
      <c r="A155" s="94">
        <v>8</v>
      </c>
      <c r="B155" s="39" t="s">
        <v>185</v>
      </c>
      <c r="C155" s="104" t="s">
        <v>186</v>
      </c>
      <c r="D155" s="168"/>
      <c r="E155" s="170"/>
      <c r="F155" s="31">
        <f t="shared" si="6"/>
        <v>12000</v>
      </c>
      <c r="G155" s="168">
        <v>12000</v>
      </c>
      <c r="H155" s="16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169" customFormat="1" ht="14.25">
      <c r="A156" s="94">
        <v>9</v>
      </c>
      <c r="B156" s="39" t="s">
        <v>187</v>
      </c>
      <c r="C156" s="104" t="s">
        <v>186</v>
      </c>
      <c r="D156" s="168"/>
      <c r="E156" s="170"/>
      <c r="F156" s="31">
        <f t="shared" si="6"/>
        <v>45000</v>
      </c>
      <c r="G156" s="168">
        <v>45000</v>
      </c>
      <c r="H156" s="16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69" customFormat="1" ht="14.25">
      <c r="A157" s="94">
        <v>10</v>
      </c>
      <c r="B157" s="158" t="s">
        <v>188</v>
      </c>
      <c r="C157" s="104" t="s">
        <v>186</v>
      </c>
      <c r="D157" s="168"/>
      <c r="E157" s="170"/>
      <c r="F157" s="31">
        <f t="shared" si="6"/>
        <v>10000</v>
      </c>
      <c r="G157" s="171">
        <v>10000</v>
      </c>
      <c r="H157" s="16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69" customFormat="1" ht="14.25">
      <c r="A158" s="94">
        <v>11</v>
      </c>
      <c r="B158" s="158" t="s">
        <v>189</v>
      </c>
      <c r="C158" s="104" t="s">
        <v>186</v>
      </c>
      <c r="D158" s="168"/>
      <c r="E158" s="170"/>
      <c r="F158" s="31">
        <f t="shared" si="6"/>
        <v>10000</v>
      </c>
      <c r="G158" s="171">
        <v>10000</v>
      </c>
      <c r="H158" s="16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69" customFormat="1" ht="14.25">
      <c r="A159" s="94">
        <v>12</v>
      </c>
      <c r="B159" s="158" t="s">
        <v>190</v>
      </c>
      <c r="C159" s="104" t="s">
        <v>186</v>
      </c>
      <c r="D159" s="168"/>
      <c r="E159" s="170"/>
      <c r="F159" s="31">
        <f t="shared" si="6"/>
        <v>10000</v>
      </c>
      <c r="G159" s="171">
        <v>10000</v>
      </c>
      <c r="H159" s="16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69" customFormat="1" ht="14.25">
      <c r="A160" s="94">
        <v>13</v>
      </c>
      <c r="B160" s="158" t="s">
        <v>191</v>
      </c>
      <c r="C160" s="104" t="s">
        <v>186</v>
      </c>
      <c r="D160" s="168"/>
      <c r="E160" s="170"/>
      <c r="F160" s="31">
        <f t="shared" si="6"/>
        <v>57000</v>
      </c>
      <c r="G160" s="171">
        <v>57000</v>
      </c>
      <c r="H160" s="16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69" customFormat="1" ht="14.25">
      <c r="A161" s="94">
        <v>14</v>
      </c>
      <c r="B161" s="158" t="s">
        <v>192</v>
      </c>
      <c r="C161" s="104" t="s">
        <v>186</v>
      </c>
      <c r="D161" s="168"/>
      <c r="E161" s="170"/>
      <c r="F161" s="31">
        <f t="shared" si="6"/>
        <v>30000</v>
      </c>
      <c r="G161" s="171">
        <v>30000</v>
      </c>
      <c r="H161" s="16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69" customFormat="1" ht="14.25">
      <c r="A162" s="94">
        <v>15</v>
      </c>
      <c r="B162" s="158" t="s">
        <v>193</v>
      </c>
      <c r="C162" s="104" t="s">
        <v>186</v>
      </c>
      <c r="D162" s="168"/>
      <c r="E162" s="170"/>
      <c r="F162" s="31">
        <f t="shared" si="6"/>
        <v>15000</v>
      </c>
      <c r="G162" s="171">
        <v>15000</v>
      </c>
      <c r="H162" s="16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69" customFormat="1" ht="14.25">
      <c r="A163" s="162"/>
      <c r="B163" s="162" t="s">
        <v>194</v>
      </c>
      <c r="C163" s="163"/>
      <c r="D163" s="162"/>
      <c r="E163" s="162"/>
      <c r="F163" s="172">
        <f>SUM(F154:F162)</f>
        <v>207000</v>
      </c>
      <c r="G163" s="172">
        <f>SUM(G154:G162)</f>
        <v>207000</v>
      </c>
      <c r="H163" s="16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69" customFormat="1" ht="14.25">
      <c r="A164" s="165"/>
      <c r="B164" s="165" t="s">
        <v>195</v>
      </c>
      <c r="C164" s="166"/>
      <c r="D164" s="165"/>
      <c r="E164" s="165"/>
      <c r="F164" s="173"/>
      <c r="G164" s="173"/>
      <c r="H164" s="16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69" customFormat="1" ht="27">
      <c r="A165" s="104">
        <v>16</v>
      </c>
      <c r="B165" s="174" t="s">
        <v>196</v>
      </c>
      <c r="C165" s="104" t="s">
        <v>186</v>
      </c>
      <c r="D165" s="168"/>
      <c r="E165" s="170"/>
      <c r="F165" s="31">
        <f aca="true" t="shared" si="7" ref="F165:F177">G165+H165</f>
        <v>12000</v>
      </c>
      <c r="G165" s="171">
        <v>12000</v>
      </c>
      <c r="H165" s="16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69" customFormat="1" ht="27">
      <c r="A166" s="104">
        <v>17</v>
      </c>
      <c r="B166" s="174" t="s">
        <v>197</v>
      </c>
      <c r="C166" s="104" t="s">
        <v>186</v>
      </c>
      <c r="D166" s="168"/>
      <c r="E166" s="170"/>
      <c r="F166" s="31">
        <f t="shared" si="7"/>
        <v>12000</v>
      </c>
      <c r="G166" s="171">
        <v>12000</v>
      </c>
      <c r="H166" s="16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69" customFormat="1" ht="14.25">
      <c r="A167" s="104">
        <v>18</v>
      </c>
      <c r="B167" s="174" t="s">
        <v>198</v>
      </c>
      <c r="C167" s="104" t="s">
        <v>186</v>
      </c>
      <c r="D167" s="168"/>
      <c r="E167" s="170"/>
      <c r="F167" s="31">
        <f t="shared" si="7"/>
        <v>60000</v>
      </c>
      <c r="G167" s="171">
        <v>60000</v>
      </c>
      <c r="H167" s="16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69" customFormat="1" ht="14.25">
      <c r="A168" s="104">
        <v>19</v>
      </c>
      <c r="B168" s="174" t="s">
        <v>199</v>
      </c>
      <c r="C168" s="104" t="s">
        <v>186</v>
      </c>
      <c r="D168" s="168"/>
      <c r="E168" s="170"/>
      <c r="F168" s="31">
        <f t="shared" si="7"/>
        <v>8000</v>
      </c>
      <c r="G168" s="171">
        <v>8000</v>
      </c>
      <c r="H168" s="16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69" customFormat="1" ht="27">
      <c r="A169" s="104">
        <v>20</v>
      </c>
      <c r="B169" s="174" t="s">
        <v>200</v>
      </c>
      <c r="C169" s="104" t="s">
        <v>186</v>
      </c>
      <c r="D169" s="168"/>
      <c r="E169" s="170"/>
      <c r="F169" s="31">
        <f t="shared" si="7"/>
        <v>12000</v>
      </c>
      <c r="G169" s="171">
        <v>12000</v>
      </c>
      <c r="H169" s="16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69" customFormat="1" ht="27">
      <c r="A170" s="104">
        <v>21</v>
      </c>
      <c r="B170" s="174" t="s">
        <v>201</v>
      </c>
      <c r="C170" s="104" t="s">
        <v>186</v>
      </c>
      <c r="D170" s="168"/>
      <c r="E170" s="170"/>
      <c r="F170" s="31">
        <f t="shared" si="7"/>
        <v>12000</v>
      </c>
      <c r="G170" s="171">
        <v>12000</v>
      </c>
      <c r="H170" s="16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69" customFormat="1" ht="14.25">
      <c r="A171" s="104">
        <v>22</v>
      </c>
      <c r="B171" s="174" t="s">
        <v>202</v>
      </c>
      <c r="C171" s="104" t="s">
        <v>186</v>
      </c>
      <c r="D171" s="168"/>
      <c r="E171" s="170"/>
      <c r="F171" s="31">
        <f t="shared" si="7"/>
        <v>5000</v>
      </c>
      <c r="G171" s="168">
        <v>5000</v>
      </c>
      <c r="H171" s="16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69" customFormat="1" ht="14.25">
      <c r="A172" s="104">
        <v>23</v>
      </c>
      <c r="B172" s="174" t="s">
        <v>203</v>
      </c>
      <c r="C172" s="104" t="s">
        <v>186</v>
      </c>
      <c r="D172" s="168"/>
      <c r="E172" s="170"/>
      <c r="F172" s="31">
        <f t="shared" si="7"/>
        <v>5000</v>
      </c>
      <c r="G172" s="168">
        <v>5000</v>
      </c>
      <c r="H172" s="16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69" customFormat="1" ht="14.25">
      <c r="A173" s="104">
        <v>24</v>
      </c>
      <c r="B173" s="174" t="s">
        <v>204</v>
      </c>
      <c r="C173" s="104" t="s">
        <v>186</v>
      </c>
      <c r="D173" s="168"/>
      <c r="E173" s="170"/>
      <c r="F173" s="31">
        <f t="shared" si="7"/>
        <v>15000</v>
      </c>
      <c r="G173" s="168">
        <v>15000</v>
      </c>
      <c r="H173" s="16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69" customFormat="1" ht="26.25" customHeight="1">
      <c r="A174" s="104">
        <v>25</v>
      </c>
      <c r="B174" s="174" t="s">
        <v>205</v>
      </c>
      <c r="C174" s="104" t="s">
        <v>186</v>
      </c>
      <c r="D174" s="168"/>
      <c r="E174" s="170"/>
      <c r="F174" s="31">
        <f t="shared" si="7"/>
        <v>21000</v>
      </c>
      <c r="G174" s="168">
        <v>21000</v>
      </c>
      <c r="H174" s="16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69" customFormat="1" ht="27">
      <c r="A175" s="104">
        <v>26</v>
      </c>
      <c r="B175" s="174" t="s">
        <v>206</v>
      </c>
      <c r="C175" s="104" t="s">
        <v>186</v>
      </c>
      <c r="D175" s="168"/>
      <c r="E175" s="170"/>
      <c r="F175" s="31">
        <f t="shared" si="7"/>
        <v>18000</v>
      </c>
      <c r="G175" s="168">
        <v>18000</v>
      </c>
      <c r="H175" s="16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69" customFormat="1" ht="14.25">
      <c r="A176" s="104">
        <v>27</v>
      </c>
      <c r="B176" s="174" t="s">
        <v>207</v>
      </c>
      <c r="C176" s="104" t="s">
        <v>186</v>
      </c>
      <c r="D176" s="168"/>
      <c r="E176" s="170"/>
      <c r="F176" s="31">
        <f t="shared" si="7"/>
        <v>10000</v>
      </c>
      <c r="G176" s="168">
        <v>10000</v>
      </c>
      <c r="H176" s="16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69" customFormat="1" ht="27">
      <c r="A177" s="104">
        <v>28</v>
      </c>
      <c r="B177" s="174" t="s">
        <v>208</v>
      </c>
      <c r="C177" s="104" t="s">
        <v>186</v>
      </c>
      <c r="D177" s="168"/>
      <c r="E177" s="170"/>
      <c r="F177" s="31">
        <f t="shared" si="7"/>
        <v>12000</v>
      </c>
      <c r="G177" s="168">
        <v>12000</v>
      </c>
      <c r="H177" s="16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69" customFormat="1" ht="14.25">
      <c r="A178" s="162"/>
      <c r="B178" s="162" t="s">
        <v>209</v>
      </c>
      <c r="C178" s="163"/>
      <c r="D178" s="162"/>
      <c r="E178" s="162"/>
      <c r="F178" s="164">
        <f>SUM(F165:F177)</f>
        <v>202000</v>
      </c>
      <c r="G178" s="164">
        <f>SUM(G165:G177)</f>
        <v>202000</v>
      </c>
      <c r="H178" s="16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8" ht="27">
      <c r="A179" s="175"/>
      <c r="B179" s="88" t="s">
        <v>210</v>
      </c>
      <c r="C179" s="89"/>
      <c r="D179" s="64">
        <f>SUM(D182:D182)</f>
        <v>539882</v>
      </c>
      <c r="E179" s="64">
        <f>SUM(E180:E182)</f>
        <v>0</v>
      </c>
      <c r="F179" s="64">
        <f>SUM(F180:F182)</f>
        <v>110000</v>
      </c>
      <c r="G179" s="64">
        <f>SUM(G180:G182)</f>
        <v>110000</v>
      </c>
      <c r="H179" s="64">
        <f>SUM(H180:H182)</f>
        <v>0</v>
      </c>
    </row>
    <row r="180" spans="1:8" ht="14.25">
      <c r="A180" s="176" t="s">
        <v>153</v>
      </c>
      <c r="B180" s="146" t="s">
        <v>211</v>
      </c>
      <c r="C180" s="177" t="s">
        <v>177</v>
      </c>
      <c r="D180" s="178"/>
      <c r="E180" s="65"/>
      <c r="F180" s="31">
        <f>G180+H180</f>
        <v>88000</v>
      </c>
      <c r="G180" s="31">
        <v>88000</v>
      </c>
      <c r="H180" s="179"/>
    </row>
    <row r="181" spans="1:8" ht="14.25">
      <c r="A181" s="176" t="s">
        <v>157</v>
      </c>
      <c r="B181" s="86" t="s">
        <v>212</v>
      </c>
      <c r="C181" s="177" t="s">
        <v>186</v>
      </c>
      <c r="D181" s="178"/>
      <c r="E181" s="65"/>
      <c r="F181" s="31">
        <f>G181+H181</f>
        <v>10000</v>
      </c>
      <c r="G181" s="31">
        <v>10000</v>
      </c>
      <c r="H181" s="179"/>
    </row>
    <row r="182" spans="1:256" s="184" customFormat="1" ht="14.25">
      <c r="A182" s="180">
        <v>4</v>
      </c>
      <c r="B182" s="86" t="s">
        <v>213</v>
      </c>
      <c r="C182" s="181" t="s">
        <v>186</v>
      </c>
      <c r="D182" s="182">
        <v>539882</v>
      </c>
      <c r="E182" s="183"/>
      <c r="F182" s="31">
        <f>G182+H182</f>
        <v>12000</v>
      </c>
      <c r="G182" s="31">
        <v>12000</v>
      </c>
      <c r="H182" s="3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8" ht="14.25">
      <c r="A183" s="185" t="s">
        <v>214</v>
      </c>
      <c r="B183" s="186" t="s">
        <v>215</v>
      </c>
      <c r="C183" s="187"/>
      <c r="D183" s="188"/>
      <c r="E183" s="64">
        <f>SUM(E184:E196)</f>
        <v>0</v>
      </c>
      <c r="F183" s="64">
        <f>SUM(F184:F196)</f>
        <v>59155000</v>
      </c>
      <c r="G183" s="64">
        <f>SUM(G184:G196)</f>
        <v>4055000</v>
      </c>
      <c r="H183" s="64">
        <f>SUM(H184:H196)</f>
        <v>55100000</v>
      </c>
    </row>
    <row r="184" spans="1:8" ht="33" customHeight="1">
      <c r="A184" s="36">
        <v>1</v>
      </c>
      <c r="B184" s="189" t="s">
        <v>216</v>
      </c>
      <c r="C184" s="28" t="s">
        <v>53</v>
      </c>
      <c r="D184" s="86"/>
      <c r="E184" s="190"/>
      <c r="F184" s="31">
        <f aca="true" t="shared" si="8" ref="F184:F196">G184+H184</f>
        <v>105000</v>
      </c>
      <c r="G184" s="97">
        <v>105000</v>
      </c>
      <c r="H184" s="99"/>
    </row>
    <row r="185" spans="1:8" ht="14.25">
      <c r="A185" s="36">
        <v>2</v>
      </c>
      <c r="B185" s="189" t="s">
        <v>217</v>
      </c>
      <c r="C185" s="28" t="s">
        <v>53</v>
      </c>
      <c r="D185" s="86"/>
      <c r="E185" s="190"/>
      <c r="F185" s="31">
        <f t="shared" si="8"/>
        <v>1300000</v>
      </c>
      <c r="G185" s="97">
        <v>1300000</v>
      </c>
      <c r="H185" s="99"/>
    </row>
    <row r="186" spans="1:8" ht="14.25">
      <c r="A186" s="36">
        <v>3</v>
      </c>
      <c r="B186" s="189" t="s">
        <v>218</v>
      </c>
      <c r="C186" s="28" t="s">
        <v>53</v>
      </c>
      <c r="D186" s="86"/>
      <c r="E186" s="190"/>
      <c r="F186" s="31">
        <f t="shared" si="8"/>
        <v>1700000</v>
      </c>
      <c r="G186" s="97">
        <v>1700000</v>
      </c>
      <c r="H186" s="99"/>
    </row>
    <row r="187" spans="1:8" ht="14.25">
      <c r="A187" s="36">
        <v>4</v>
      </c>
      <c r="B187" s="189" t="s">
        <v>219</v>
      </c>
      <c r="C187" s="28" t="s">
        <v>53</v>
      </c>
      <c r="D187" s="86"/>
      <c r="E187" s="190"/>
      <c r="F187" s="31">
        <f t="shared" si="8"/>
        <v>90000</v>
      </c>
      <c r="G187" s="97">
        <v>90000</v>
      </c>
      <c r="H187" s="99"/>
    </row>
    <row r="188" spans="1:8" ht="18.75" customHeight="1">
      <c r="A188" s="36">
        <v>5</v>
      </c>
      <c r="B188" s="189" t="s">
        <v>220</v>
      </c>
      <c r="C188" s="28" t="s">
        <v>53</v>
      </c>
      <c r="D188" s="86"/>
      <c r="E188" s="190"/>
      <c r="F188" s="31">
        <f t="shared" si="8"/>
        <v>100000</v>
      </c>
      <c r="G188" s="97"/>
      <c r="H188" s="99">
        <v>100000</v>
      </c>
    </row>
    <row r="189" spans="1:8" ht="14.25">
      <c r="A189" s="36">
        <v>6</v>
      </c>
      <c r="B189" s="189" t="s">
        <v>221</v>
      </c>
      <c r="C189" s="28" t="s">
        <v>222</v>
      </c>
      <c r="D189" s="86"/>
      <c r="E189" s="191"/>
      <c r="F189" s="31">
        <f t="shared" si="8"/>
        <v>50000</v>
      </c>
      <c r="G189" s="97">
        <v>50000</v>
      </c>
      <c r="H189" s="99"/>
    </row>
    <row r="190" spans="1:8" ht="27">
      <c r="A190" s="36">
        <v>7</v>
      </c>
      <c r="B190" s="189" t="s">
        <v>223</v>
      </c>
      <c r="C190" s="28" t="s">
        <v>53</v>
      </c>
      <c r="D190" s="86"/>
      <c r="E190" s="192"/>
      <c r="F190" s="31">
        <f t="shared" si="8"/>
        <v>25000</v>
      </c>
      <c r="G190" s="97">
        <v>25000</v>
      </c>
      <c r="H190" s="99"/>
    </row>
    <row r="191" spans="1:8" s="6" customFormat="1" ht="27">
      <c r="A191" s="36">
        <v>8</v>
      </c>
      <c r="B191" s="189" t="s">
        <v>224</v>
      </c>
      <c r="C191" s="28" t="s">
        <v>53</v>
      </c>
      <c r="D191" s="86"/>
      <c r="E191" s="190"/>
      <c r="F191" s="31">
        <f t="shared" si="8"/>
        <v>300000</v>
      </c>
      <c r="G191" s="97">
        <v>300000</v>
      </c>
      <c r="H191" s="99"/>
    </row>
    <row r="192" spans="1:8" s="6" customFormat="1" ht="14.25">
      <c r="A192" s="36">
        <v>9</v>
      </c>
      <c r="B192" s="189" t="s">
        <v>225</v>
      </c>
      <c r="C192" s="28" t="s">
        <v>53</v>
      </c>
      <c r="D192" s="86"/>
      <c r="E192" s="190"/>
      <c r="F192" s="31">
        <f t="shared" si="8"/>
        <v>185000</v>
      </c>
      <c r="G192" s="97">
        <v>185000</v>
      </c>
      <c r="H192" s="99"/>
    </row>
    <row r="193" spans="1:8" s="6" customFormat="1" ht="27">
      <c r="A193" s="36">
        <v>10</v>
      </c>
      <c r="B193" s="189" t="s">
        <v>226</v>
      </c>
      <c r="C193" s="28" t="s">
        <v>53</v>
      </c>
      <c r="D193" s="86"/>
      <c r="E193" s="190"/>
      <c r="F193" s="31">
        <f t="shared" si="8"/>
        <v>55000000</v>
      </c>
      <c r="G193" s="97"/>
      <c r="H193" s="99">
        <v>55000000</v>
      </c>
    </row>
    <row r="194" spans="1:8" s="6" customFormat="1" ht="14.25">
      <c r="A194" s="36">
        <v>11</v>
      </c>
      <c r="B194" s="189" t="s">
        <v>227</v>
      </c>
      <c r="C194" s="28" t="s">
        <v>53</v>
      </c>
      <c r="D194" s="86"/>
      <c r="E194" s="190"/>
      <c r="F194" s="31">
        <f t="shared" si="8"/>
        <v>45000</v>
      </c>
      <c r="G194" s="97">
        <v>45000</v>
      </c>
      <c r="H194" s="99"/>
    </row>
    <row r="195" spans="1:8" s="6" customFormat="1" ht="27">
      <c r="A195" s="36">
        <v>12</v>
      </c>
      <c r="B195" s="193" t="s">
        <v>228</v>
      </c>
      <c r="C195" s="194" t="s">
        <v>53</v>
      </c>
      <c r="D195" s="80"/>
      <c r="E195" s="190"/>
      <c r="F195" s="31">
        <f t="shared" si="8"/>
        <v>230000</v>
      </c>
      <c r="G195" s="195">
        <v>230000</v>
      </c>
      <c r="H195" s="196"/>
    </row>
    <row r="196" spans="1:8" s="6" customFormat="1" ht="14.25">
      <c r="A196" s="36">
        <v>13</v>
      </c>
      <c r="B196" s="36" t="s">
        <v>229</v>
      </c>
      <c r="C196" s="28" t="s">
        <v>53</v>
      </c>
      <c r="D196" s="86"/>
      <c r="E196" s="86"/>
      <c r="F196" s="31">
        <f t="shared" si="8"/>
        <v>25000</v>
      </c>
      <c r="G196" s="97">
        <v>25000</v>
      </c>
      <c r="H196" s="86"/>
    </row>
  </sheetData>
  <sheetProtection/>
  <autoFilter ref="A4:E196"/>
  <mergeCells count="6">
    <mergeCell ref="G2:H2"/>
    <mergeCell ref="A2:A3"/>
    <mergeCell ref="B2:B3"/>
    <mergeCell ref="C2:C3"/>
    <mergeCell ref="D2:D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90" r:id="rId1"/>
  <headerFooter>
    <oddHeader>&amp;L&amp;"-,Aldin"ROMÂNIA
JUDEŢUL MUREŞ
CONSILIUL JUDEŢEAN&amp;C&amp;"-,Aldin"
PROGRAM DE INVESTIŢII pe anul 2016&amp;R&amp;"-,Aldin"Anexa nr.7 la HCJM nr.____/____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2016-01-22T13:25:46Z</dcterms:created>
  <dcterms:modified xsi:type="dcterms:W3CDTF">2016-01-22T14:25:47Z</dcterms:modified>
  <cp:category/>
  <cp:version/>
  <cp:contentType/>
  <cp:contentStatus/>
</cp:coreProperties>
</file>