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8190" activeTab="0"/>
  </bookViews>
  <sheets>
    <sheet name="anexa.9.1.c" sheetId="1" r:id="rId1"/>
    <sheet name="Foaie2" sheetId="2" r:id="rId2"/>
    <sheet name="Foaie3" sheetId="3" r:id="rId3"/>
  </sheets>
  <definedNames>
    <definedName name="_xlnm.Print_Titles" localSheetId="0">'anexa.9.1.c'!$1:$3</definedName>
  </definedNames>
  <calcPr fullCalcOnLoad="1"/>
</workbook>
</file>

<file path=xl/comments1.xml><?xml version="1.0" encoding="utf-8"?>
<comments xmlns="http://schemas.openxmlformats.org/spreadsheetml/2006/main">
  <authors>
    <author>Narcisa</author>
  </authors>
  <commentList>
    <comment ref="A188" authorId="0">
      <text>
        <r>
          <rPr>
            <b/>
            <sz val="8"/>
            <rFont val="Tahoma"/>
            <family val="2"/>
          </rPr>
          <t>Narcisa: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<sst xmlns="http://schemas.openxmlformats.org/spreadsheetml/2006/main" count="599" uniqueCount="367">
  <si>
    <t>Poziţii km</t>
  </si>
  <si>
    <t>Total km</t>
  </si>
  <si>
    <t>Realizat pe 2010</t>
  </si>
  <si>
    <t>Diferenţa propusă
 pentru 2011</t>
  </si>
  <si>
    <t>Comuna</t>
  </si>
  <si>
    <t>ETAPA I  2011</t>
  </si>
  <si>
    <t>ETAPA II
2011-2012</t>
  </si>
  <si>
    <t>km</t>
  </si>
  <si>
    <t>Fizic</t>
  </si>
  <si>
    <t xml:space="preserve"> </t>
  </si>
  <si>
    <t>3+500-6+000</t>
  </si>
  <si>
    <t>Găneşti</t>
  </si>
  <si>
    <t>8+000-10+000</t>
  </si>
  <si>
    <t>Mica</t>
  </si>
  <si>
    <t>16+000-20+000</t>
  </si>
  <si>
    <t>19+000-20+000</t>
  </si>
  <si>
    <t>16+000-19+000</t>
  </si>
  <si>
    <t>Suplac</t>
  </si>
  <si>
    <t>21+000-22+000</t>
  </si>
  <si>
    <t>24+000-30+000</t>
  </si>
  <si>
    <t>Coroisânmartin</t>
  </si>
  <si>
    <t>31+600-34+850</t>
  </si>
  <si>
    <t>Bălăuşeri</t>
  </si>
  <si>
    <t>1+000-2+000</t>
  </si>
  <si>
    <t>2+000-4+000</t>
  </si>
  <si>
    <t>4+000-5+000</t>
  </si>
  <si>
    <t>6+000-7+500</t>
  </si>
  <si>
    <t>Băgaciu</t>
  </si>
  <si>
    <t>2+700-6+201</t>
  </si>
  <si>
    <t>2+000-3+000</t>
  </si>
  <si>
    <t>Ungheni-Cerghid</t>
  </si>
  <si>
    <t>3+000-4+000</t>
  </si>
  <si>
    <t>13+000-14+000</t>
  </si>
  <si>
    <t>Idrifaia</t>
  </si>
  <si>
    <t>24+266-26+266</t>
  </si>
  <si>
    <t>Bahnea</t>
  </si>
  <si>
    <t>0+700-4+000</t>
  </si>
  <si>
    <t>Petelea</t>
  </si>
  <si>
    <t>6+000-8+000</t>
  </si>
  <si>
    <t>Beica de Jos</t>
  </si>
  <si>
    <t>9+000-10+100</t>
  </si>
  <si>
    <t>10+100-12+100</t>
  </si>
  <si>
    <t>Nadăşa</t>
  </si>
  <si>
    <t>15+500-15+800</t>
  </si>
  <si>
    <t>Chiheru de Jos</t>
  </si>
  <si>
    <t>22+000-24+000</t>
  </si>
  <si>
    <t>Eremitu</t>
  </si>
  <si>
    <t>24+000-25+000</t>
  </si>
  <si>
    <t>7+000-8+000</t>
  </si>
  <si>
    <t>Căluşeri-Isla</t>
  </si>
  <si>
    <t>12+660-14+250</t>
  </si>
  <si>
    <t>Isla</t>
  </si>
  <si>
    <t>19+950-24+000</t>
  </si>
  <si>
    <t>Dămieni</t>
  </si>
  <si>
    <t>24+000-26+230</t>
  </si>
  <si>
    <t>0+000-1+600</t>
  </si>
  <si>
    <t>Dumbrăvioara- Glodeni</t>
  </si>
  <si>
    <t>1+700-3+700</t>
  </si>
  <si>
    <t>Ernei şi Glodeni</t>
  </si>
  <si>
    <t>4+700-5+210</t>
  </si>
  <si>
    <t>Glodeni-Păingeni</t>
  </si>
  <si>
    <t>9+260-10+150</t>
  </si>
  <si>
    <t>Păingeni-
Poarta</t>
  </si>
  <si>
    <t>15+800-18+800</t>
  </si>
  <si>
    <t>Fărăgău</t>
  </si>
  <si>
    <t>3+100-4+430</t>
  </si>
  <si>
    <t>Băla</t>
  </si>
  <si>
    <t>4+430-4+830</t>
  </si>
  <si>
    <t>2+060-5+060</t>
  </si>
  <si>
    <t xml:space="preserve"> Livezeni-Sânişor</t>
  </si>
  <si>
    <t>5+060-10+350</t>
  </si>
  <si>
    <t>11+350-19+225</t>
  </si>
  <si>
    <t>Lăureni-Tâmpa</t>
  </si>
  <si>
    <t>25+500-27+500</t>
  </si>
  <si>
    <t xml:space="preserve">Bereni
</t>
  </si>
  <si>
    <t>27+500-29+874</t>
  </si>
  <si>
    <t>Bereni,
Măgherani</t>
  </si>
  <si>
    <t>0+000-1+000</t>
  </si>
  <si>
    <t>Viforoasa, Neaua</t>
  </si>
  <si>
    <t>1+000-2+300</t>
  </si>
  <si>
    <t>2+300-2+800</t>
  </si>
  <si>
    <t>Vadas</t>
  </si>
  <si>
    <t>2+800-4+500</t>
  </si>
  <si>
    <t>4+500-6+500</t>
  </si>
  <si>
    <t>Neaua-Sinsimion-Rigmani</t>
  </si>
  <si>
    <t>6+500-14+550</t>
  </si>
  <si>
    <t>17+600-19+000</t>
  </si>
  <si>
    <t>M.Niraj-Valea</t>
  </si>
  <si>
    <t>22+200-23+200</t>
  </si>
  <si>
    <t>Mitreşti-Hodoşa</t>
  </si>
  <si>
    <t>0+000-9+868</t>
  </si>
  <si>
    <t>Bordoşiu,Veţca</t>
  </si>
  <si>
    <t>1+690-9+706</t>
  </si>
  <si>
    <t>Solovăstru</t>
  </si>
  <si>
    <t>10+336-12+336</t>
  </si>
  <si>
    <t>10+336-11+166</t>
  </si>
  <si>
    <t>11+166-12+336</t>
  </si>
  <si>
    <t>Gurghiu</t>
  </si>
  <si>
    <t>15+112-15+362</t>
  </si>
  <si>
    <t>Ibăneşti 
(loc.Ibăneşti Pădure)</t>
  </si>
  <si>
    <t>22+800-24+300</t>
  </si>
  <si>
    <r>
      <t>0+000-1+575</t>
    </r>
    <r>
      <rPr>
        <sz val="11"/>
        <color indexed="10"/>
        <rFont val="Arial"/>
        <family val="2"/>
      </rPr>
      <t>(2+720)</t>
    </r>
  </si>
  <si>
    <t>0+000-0+025</t>
  </si>
  <si>
    <t>Hodac</t>
  </si>
  <si>
    <t>0+025-0+045</t>
  </si>
  <si>
    <t>0+045-1+475</t>
  </si>
  <si>
    <t>1+475-1+575</t>
  </si>
  <si>
    <t>1+840-5+930</t>
  </si>
  <si>
    <t>Reghin (Dedrad)</t>
  </si>
  <si>
    <t>8+607-9+207</t>
  </si>
  <si>
    <t>Batoş</t>
  </si>
  <si>
    <t>15+745-17+000</t>
  </si>
  <si>
    <t>2+800-4+700</t>
  </si>
  <si>
    <t>Ideciu de Jos</t>
  </si>
  <si>
    <t>5+900-6+600</t>
  </si>
  <si>
    <t>6+600-7+400</t>
  </si>
  <si>
    <t>Aluniş</t>
  </si>
  <si>
    <t>17+300-18+650</t>
  </si>
  <si>
    <t>0+000-1+300</t>
  </si>
  <si>
    <t>Vătava</t>
  </si>
  <si>
    <t>1+300-3+300</t>
  </si>
  <si>
    <t>7+180-8+780</t>
  </si>
  <si>
    <t>0+000-4+677</t>
  </si>
  <si>
    <t>Cozma</t>
  </si>
  <si>
    <t>4+677-6+177</t>
  </si>
  <si>
    <t>23+000-24+000</t>
  </si>
  <si>
    <t>23+580-23+880</t>
  </si>
  <si>
    <t>Aţintiş</t>
  </si>
  <si>
    <t>26+300-27+000</t>
  </si>
  <si>
    <t>27+000-29+000</t>
  </si>
  <si>
    <t>10+000-11+000</t>
  </si>
  <si>
    <t>Tăureni</t>
  </si>
  <si>
    <t>11+000-13+000</t>
  </si>
  <si>
    <t>13+000-14+400</t>
  </si>
  <si>
    <t>15+400-16+400</t>
  </si>
  <si>
    <t xml:space="preserve">Zau de Cîmpie;
Tăureni 
</t>
  </si>
  <si>
    <t>17+061-18+061</t>
  </si>
  <si>
    <t>21+200-26+000</t>
  </si>
  <si>
    <t>Zau de Cîmpie; 
Miheşu de Cîmpie</t>
  </si>
  <si>
    <t>26+000-27+000</t>
  </si>
  <si>
    <t>Miheşu de Cîmpie</t>
  </si>
  <si>
    <t>27+000-28+000</t>
  </si>
  <si>
    <t>28+000-28+642</t>
  </si>
  <si>
    <t>28+792-29+150</t>
  </si>
  <si>
    <t>34+000-36+000</t>
  </si>
  <si>
    <t>35+000-36+000</t>
  </si>
  <si>
    <t>34+000-35+000</t>
  </si>
  <si>
    <t>Sărmaşu
(Balda)</t>
  </si>
  <si>
    <t>1+500-3+860</t>
  </si>
  <si>
    <t>Şăulia</t>
  </si>
  <si>
    <t>6+700-8+000</t>
  </si>
  <si>
    <t>9+000-10+000</t>
  </si>
  <si>
    <t>Grebenişu de Cîmpie</t>
  </si>
  <si>
    <t>11+300-12+300</t>
  </si>
  <si>
    <t>18+000-19+100</t>
  </si>
  <si>
    <t>Band</t>
  </si>
  <si>
    <t>0+100-1+030</t>
  </si>
  <si>
    <t>Zau de Cîmpie; 
Valea Largă</t>
  </si>
  <si>
    <t xml:space="preserve">
1+030-2+100</t>
  </si>
  <si>
    <t>4+500-5+500</t>
  </si>
  <si>
    <t>Valea Largă</t>
  </si>
  <si>
    <t>6+500-7+500</t>
  </si>
  <si>
    <t>Bichiş</t>
  </si>
  <si>
    <t>4+500-5+400</t>
  </si>
  <si>
    <t>Sînger</t>
  </si>
  <si>
    <t>2+000-3+100</t>
  </si>
  <si>
    <t>3+680-4+680</t>
  </si>
  <si>
    <t>Papiu Ilarian</t>
  </si>
  <si>
    <t>4+900-5+200</t>
  </si>
  <si>
    <t>6+300-6+900</t>
  </si>
  <si>
    <t>7+600-8+700</t>
  </si>
  <si>
    <t>comuna Daneş</t>
  </si>
  <si>
    <t>1+000-3+000</t>
  </si>
  <si>
    <t>Daneş-Criş</t>
  </si>
  <si>
    <t>3+000-5+000</t>
  </si>
  <si>
    <t>5+000-6+400</t>
  </si>
  <si>
    <t>6+400-6+900</t>
  </si>
  <si>
    <t>Criş</t>
  </si>
  <si>
    <t>82+535-83+035</t>
  </si>
  <si>
    <t>comuna Apold</t>
  </si>
  <si>
    <t>89+000-89+485</t>
  </si>
  <si>
    <t>Apold-Şaeş</t>
  </si>
  <si>
    <t>89+485-89+535</t>
  </si>
  <si>
    <t>91+415-92+900</t>
  </si>
  <si>
    <t>Şaeş</t>
  </si>
  <si>
    <t>92+900-93+400</t>
  </si>
  <si>
    <t>Şaeş-Sighişoara</t>
  </si>
  <si>
    <t>93+400-97+900</t>
  </si>
  <si>
    <t>8+800-9+200</t>
  </si>
  <si>
    <t>Crăciuneşti</t>
  </si>
  <si>
    <t>9+700-10+300</t>
  </si>
  <si>
    <t>10+300-11+000</t>
  </si>
  <si>
    <t>14+550-15+450</t>
  </si>
  <si>
    <t>15+500-16+100</t>
  </si>
  <si>
    <t>17+100-18+000</t>
  </si>
  <si>
    <t>Murgeşti</t>
  </si>
  <si>
    <t>18+000-19+700</t>
  </si>
  <si>
    <t>Murgeşti-Păsăreni</t>
  </si>
  <si>
    <t>19+700-21+700</t>
  </si>
  <si>
    <t>Păsăreni</t>
  </si>
  <si>
    <t>21+700-24+300</t>
  </si>
  <si>
    <t>24+315-24+915</t>
  </si>
  <si>
    <t>Găleşti</t>
  </si>
  <si>
    <t>26+900-27+900</t>
  </si>
  <si>
    <t>Sîncraiu de Mureş</t>
  </si>
  <si>
    <t>9+500-11+000</t>
  </si>
  <si>
    <t>Berghia</t>
  </si>
  <si>
    <t>17+500-20+500</t>
  </si>
  <si>
    <t>24+950-26+950</t>
  </si>
  <si>
    <t>Iclănzel</t>
  </si>
  <si>
    <t>26+950-29+000</t>
  </si>
  <si>
    <t>37+050-37+900</t>
  </si>
  <si>
    <t>39+500-40+550</t>
  </si>
  <si>
    <t>Lechinţa-Iernut</t>
  </si>
  <si>
    <t>0+000-2+000</t>
  </si>
  <si>
    <t>9+130-9+580</t>
  </si>
  <si>
    <t>Pogăceaua</t>
  </si>
  <si>
    <t>Pârâul Crucii</t>
  </si>
  <si>
    <t>70+180-71+000</t>
  </si>
  <si>
    <t>Rîciu</t>
  </si>
  <si>
    <t>71+000-73+000</t>
  </si>
  <si>
    <t>74+300-77+180</t>
  </si>
  <si>
    <t>1+000-3+500</t>
  </si>
  <si>
    <t>Şincai</t>
  </si>
  <si>
    <t>PU lei/km</t>
  </si>
  <si>
    <t>Nr. crt.</t>
  </si>
  <si>
    <t>Denumire drum judeţean</t>
  </si>
  <si>
    <t>I.</t>
  </si>
  <si>
    <t>ZONA GĂNEŞTI</t>
  </si>
  <si>
    <t>1.</t>
  </si>
  <si>
    <t>DJ 142 Târnăveni-Bălăuşeri</t>
  </si>
  <si>
    <t>Total km pe DJ 142</t>
  </si>
  <si>
    <t>2.</t>
  </si>
  <si>
    <t>DJ 142A Găneşti-Băgaciu-lim. jud. Sibiu</t>
  </si>
  <si>
    <t>Total km pe DJ 142A</t>
  </si>
  <si>
    <t>3.</t>
  </si>
  <si>
    <t>DJ 142D Botorca-Băgaciu</t>
  </si>
  <si>
    <t>Total km pe DJ 142D</t>
  </si>
  <si>
    <t xml:space="preserve">4. </t>
  </si>
  <si>
    <t>DJ 151B Ungheni-Căpâlna-Cund-lim. jud. Sibiu</t>
  </si>
  <si>
    <t>Total km pe DJ 151B</t>
  </si>
  <si>
    <t>Total km covoare bituminoase zona Găneşti</t>
  </si>
  <si>
    <t>II.</t>
  </si>
  <si>
    <t>ZONA GORNEŞTI</t>
  </si>
  <si>
    <t>DJ 153 Reghin-Sovata</t>
  </si>
  <si>
    <t>Total km pe DJ 153</t>
  </si>
  <si>
    <t xml:space="preserve">DJ153A Ernei-Eremitu </t>
  </si>
  <si>
    <t>Total km pe DJ 153A</t>
  </si>
  <si>
    <t>DJ 153B Dumbrăvioara-Fărăgău</t>
  </si>
  <si>
    <t>Total km pe DJ 153B</t>
  </si>
  <si>
    <t>DJ 154H  DJ 153B-Băla</t>
  </si>
  <si>
    <t>Total km pe DJ 154H - Băla</t>
  </si>
  <si>
    <t>Total km covoare bituminoase zona Gorneşti</t>
  </si>
  <si>
    <t>III.</t>
  </si>
  <si>
    <t>ZONA MIERCUREA NIRAJULUI</t>
  </si>
  <si>
    <t xml:space="preserve">1. </t>
  </si>
  <si>
    <t>DJ 135 Tg. Mureş- Miercurea Niraj</t>
  </si>
  <si>
    <t>Total km pe DJ 135</t>
  </si>
  <si>
    <t>DJ 135A Viforoasa-Hodoşa</t>
  </si>
  <si>
    <t>Total km pe DJ 135A</t>
  </si>
  <si>
    <t>DJ134 Fântânele-Veţca</t>
  </si>
  <si>
    <t>Total km pe DJ 134</t>
  </si>
  <si>
    <t>Total km covoare bituminoase zona M. Niraj</t>
  </si>
  <si>
    <t>IV.</t>
  </si>
  <si>
    <t>ZONA REGHIN</t>
  </si>
  <si>
    <t>DJ 153C Reghin-Lăpuşna-lim. jud. Harghita</t>
  </si>
  <si>
    <t>Total km pe DJ 153C</t>
  </si>
  <si>
    <t>DJ 153H Hodac-Toaca</t>
  </si>
  <si>
    <t>Total km pe DJ 153H</t>
  </si>
  <si>
    <t>DJ 154Reghin-Batoş-lim. jud. BN</t>
  </si>
  <si>
    <t>Total km pe DJ 154</t>
  </si>
  <si>
    <t>4.</t>
  </si>
  <si>
    <t>Total km pe DJ 154A</t>
  </si>
  <si>
    <t>5.</t>
  </si>
  <si>
    <t>DJ 154B Vălenii de Mureş-Vătava-lim. jud. BN</t>
  </si>
  <si>
    <t>Total km pe DJ 154B</t>
  </si>
  <si>
    <t>6.</t>
  </si>
  <si>
    <t>DJ 154E Reghin-Solovăstru</t>
  </si>
  <si>
    <t>Total km pe DJ 154E</t>
  </si>
  <si>
    <t>7.</t>
  </si>
  <si>
    <t>DJ 162A  DN16-Cozma-lim. jud. BN</t>
  </si>
  <si>
    <t>Total km pe DJ 162A</t>
  </si>
  <si>
    <t>Total km covoare bituminoase zona Reghin</t>
  </si>
  <si>
    <t>V.</t>
  </si>
  <si>
    <t>ZONA ŞĂULIA</t>
  </si>
  <si>
    <t>DJ 107G lim. jud. Alba-Aţintiş-Luduş</t>
  </si>
  <si>
    <t>Total km pe DJ 107G</t>
  </si>
  <si>
    <t>DJ 151 Luduş Sărmaşu</t>
  </si>
  <si>
    <t>Total km pe DJ 151</t>
  </si>
  <si>
    <t>DJ 151A Şăulia-Band</t>
  </si>
  <si>
    <t>Total km pe DJ 151A</t>
  </si>
  <si>
    <t>DJ 151C Zau de Câmpie-Valea Largă</t>
  </si>
  <si>
    <t>Total km pe DJ 151C</t>
  </si>
  <si>
    <t>DJ 153F Bichiş-Ozd</t>
  </si>
  <si>
    <t>Total km pe DJ 153F</t>
  </si>
  <si>
    <t>DJ 153G Sînger-Papiu Ilarian</t>
  </si>
  <si>
    <t>Total km pe DJ 153G</t>
  </si>
  <si>
    <t>Total km covoare bituminoase zona Şăulia</t>
  </si>
  <si>
    <t>VI.</t>
  </si>
  <si>
    <t>ZONA SIGHIŞOARA</t>
  </si>
  <si>
    <t>DJ 143 Daneş-Criş-lim. jud. Sibiu</t>
  </si>
  <si>
    <t>Total km pe DJ 143</t>
  </si>
  <si>
    <t>DJ 106 lim. jud. Sibiu-Apold-Sighişoara</t>
  </si>
  <si>
    <t>Total km pe DJ 106</t>
  </si>
  <si>
    <t>Total km covoare bituminoase zona Sighişoara</t>
  </si>
  <si>
    <t>VII.</t>
  </si>
  <si>
    <t>ZONA SÎNCRAI</t>
  </si>
  <si>
    <t>DJ 151D Ungheni-Acăţari-Tâmpa</t>
  </si>
  <si>
    <t>0+700-29+360</t>
  </si>
  <si>
    <t>Total km pe DJ 151D</t>
  </si>
  <si>
    <t>DJ 152A Tg. Mureş-Band-Iernut</t>
  </si>
  <si>
    <t>Total km pe DJ 152A</t>
  </si>
  <si>
    <t>DJ 152B Şăulia-Pârâul Crucii</t>
  </si>
  <si>
    <t>Total km pe DJ 152B</t>
  </si>
  <si>
    <t>DJ 173 Rîciu-Crăieşti</t>
  </si>
  <si>
    <t>Total km pe DJ 173</t>
  </si>
  <si>
    <t>DJ 154G Lechincioara-Şincai</t>
  </si>
  <si>
    <t>Total km pe DJ 154G</t>
  </si>
  <si>
    <t>Total km covoare bituminoase zona Sîncrai</t>
  </si>
  <si>
    <t>Valoare estimată: (lei)</t>
  </si>
  <si>
    <t>23+200-23+800</t>
  </si>
  <si>
    <t>24+200-25+600</t>
  </si>
  <si>
    <t>23+200 - 23+800</t>
  </si>
  <si>
    <t>24+200 - 25+600</t>
  </si>
  <si>
    <t>25+600-27+400</t>
  </si>
  <si>
    <t>5+000 - 7+200</t>
  </si>
  <si>
    <t>7+200-9+500</t>
  </si>
  <si>
    <t>10+027-10+400</t>
  </si>
  <si>
    <t>10+400 - 12+945</t>
  </si>
  <si>
    <t>12+945-15+745</t>
  </si>
  <si>
    <t>19+566-21+406</t>
  </si>
  <si>
    <t>0+930-1+765</t>
  </si>
  <si>
    <t>1+880. 4+045</t>
  </si>
  <si>
    <t>7+200 -9+500</t>
  </si>
  <si>
    <t>6+400 - 6+724</t>
  </si>
  <si>
    <t>21+000 - 21+500</t>
  </si>
  <si>
    <t>21+000-21+500</t>
  </si>
  <si>
    <t>10+000-12+370</t>
  </si>
  <si>
    <t>12+900-13+330</t>
  </si>
  <si>
    <t xml:space="preserve">  </t>
  </si>
  <si>
    <t>DJ 154AReghin- Ruşii Munţi-Deda(DN 15)</t>
  </si>
  <si>
    <t>8+350-9+050</t>
  </si>
  <si>
    <t>12+757-13+907</t>
  </si>
  <si>
    <t>13+907-14+187</t>
  </si>
  <si>
    <t>14+187-15+337</t>
  </si>
  <si>
    <t>15+337-17+300</t>
  </si>
  <si>
    <t>18+650 - 20+640</t>
  </si>
  <si>
    <t>21+606-22+760</t>
  </si>
  <si>
    <t>24+600 - 25+500</t>
  </si>
  <si>
    <t>2+100-2+500</t>
  </si>
  <si>
    <t>2+200-3+500</t>
  </si>
  <si>
    <t>3+500 - 4+000</t>
  </si>
  <si>
    <t>4+000-4+650</t>
  </si>
  <si>
    <t>4+650 - 5+650</t>
  </si>
  <si>
    <t>5+650 - 6+400</t>
  </si>
  <si>
    <t>8+000-8+600</t>
  </si>
  <si>
    <t>8+600-10+000</t>
  </si>
  <si>
    <t>9+050-10+320</t>
  </si>
  <si>
    <t>10+320-11+220</t>
  </si>
  <si>
    <t>11+220-12+757</t>
  </si>
  <si>
    <t>20+640 - 21+740</t>
  </si>
  <si>
    <t>Aluniş-Ruşii Munţi</t>
  </si>
  <si>
    <t>Ruşii Munţi</t>
  </si>
  <si>
    <t>Ideciu de Sus
Lunca Mureşului</t>
  </si>
  <si>
    <t>Ideciu de Sus</t>
  </si>
  <si>
    <t>Lunca Mureşului</t>
  </si>
  <si>
    <t>Solovăstru-Jabeniţa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</si>
</sst>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12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i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40"/>
      <name val="Arial"/>
      <family val="2"/>
    </font>
    <font>
      <b/>
      <sz val="11"/>
      <color indexed="40"/>
      <name val="Arial"/>
      <family val="2"/>
    </font>
    <font>
      <sz val="11"/>
      <color indexed="40"/>
      <name val="Calibri"/>
      <family val="2"/>
    </font>
    <font>
      <sz val="11"/>
      <color indexed="49"/>
      <name val="Arial"/>
      <family val="2"/>
    </font>
    <font>
      <i/>
      <sz val="11"/>
      <color indexed="49"/>
      <name val="Arial"/>
      <family val="2"/>
    </font>
    <font>
      <sz val="11"/>
      <color indexed="49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4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3" borderId="0" applyNumberFormat="0" applyBorder="0" applyAlignment="0" applyProtection="0"/>
    <xf numFmtId="0" fontId="35" fillId="20" borderId="3" applyNumberFormat="0" applyAlignment="0" applyProtection="0"/>
    <xf numFmtId="0" fontId="36" fillId="7" borderId="1" applyNumberFormat="0" applyAlignment="0" applyProtection="0"/>
    <xf numFmtId="0" fontId="37" fillId="21" borderId="0" applyNumberFormat="0" applyBorder="0" applyAlignment="0" applyProtection="0"/>
    <xf numFmtId="0" fontId="1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textRotation="90"/>
    </xf>
    <xf numFmtId="172" fontId="3" fillId="2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172" fontId="4" fillId="0" borderId="10" xfId="0" applyNumberFormat="1" applyFont="1" applyBorder="1" applyAlignment="1">
      <alignment vertical="top" textRotation="90"/>
    </xf>
    <xf numFmtId="0" fontId="2" fillId="24" borderId="10" xfId="0" applyFont="1" applyFill="1" applyBorder="1" applyAlignment="1">
      <alignment horizontal="center" vertical="top"/>
    </xf>
    <xf numFmtId="172" fontId="2" fillId="24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/>
    </xf>
    <xf numFmtId="0" fontId="4" fillId="4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172" fontId="2" fillId="24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172" fontId="4" fillId="2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72" fontId="5" fillId="4" borderId="10" xfId="0" applyNumberFormat="1" applyFont="1" applyFill="1" applyBorder="1" applyAlignment="1">
      <alignment horizontal="center"/>
    </xf>
    <xf numFmtId="172" fontId="4" fillId="4" borderId="10" xfId="0" applyNumberFormat="1" applyFont="1" applyFill="1" applyBorder="1" applyAlignment="1">
      <alignment/>
    </xf>
    <xf numFmtId="172" fontId="6" fillId="24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 wrapText="1"/>
    </xf>
    <xf numFmtId="172" fontId="8" fillId="0" borderId="10" xfId="0" applyNumberFormat="1" applyFont="1" applyBorder="1" applyAlignment="1">
      <alignment horizontal="center"/>
    </xf>
    <xf numFmtId="172" fontId="9" fillId="24" borderId="10" xfId="0" applyNumberFormat="1" applyFont="1" applyFill="1" applyBorder="1" applyAlignment="1">
      <alignment horizontal="center"/>
    </xf>
    <xf numFmtId="172" fontId="8" fillId="25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0" fontId="11" fillId="24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172" fontId="7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wrapText="1"/>
    </xf>
    <xf numFmtId="172" fontId="10" fillId="0" borderId="10" xfId="0" applyNumberFormat="1" applyFont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172" fontId="7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wrapText="1"/>
    </xf>
    <xf numFmtId="172" fontId="4" fillId="4" borderId="10" xfId="0" applyNumberFormat="1" applyFont="1" applyFill="1" applyBorder="1" applyAlignment="1">
      <alignment horizontal="center"/>
    </xf>
    <xf numFmtId="0" fontId="12" fillId="19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172" fontId="3" fillId="19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172" fontId="3" fillId="2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2" fontId="14" fillId="19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24" borderId="10" xfId="0" applyNumberFormat="1" applyFont="1" applyFill="1" applyBorder="1" applyAlignment="1">
      <alignment/>
    </xf>
    <xf numFmtId="172" fontId="8" fillId="24" borderId="10" xfId="0" applyNumberFormat="1" applyFont="1" applyFill="1" applyBorder="1" applyAlignment="1">
      <alignment horizontal="center"/>
    </xf>
    <xf numFmtId="172" fontId="13" fillId="0" borderId="10" xfId="0" applyNumberFormat="1" applyFont="1" applyFill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7" fillId="4" borderId="10" xfId="0" applyFont="1" applyFill="1" applyBorder="1" applyAlignment="1">
      <alignment/>
    </xf>
    <xf numFmtId="172" fontId="4" fillId="4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172" fontId="12" fillId="19" borderId="10" xfId="0" applyNumberFormat="1" applyFont="1" applyFill="1" applyBorder="1" applyAlignment="1">
      <alignment horizontal="center"/>
    </xf>
    <xf numFmtId="172" fontId="12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4" fillId="4" borderId="10" xfId="0" applyFont="1" applyFill="1" applyBorder="1" applyAlignment="1">
      <alignment horizontal="center" wrapText="1"/>
    </xf>
    <xf numFmtId="172" fontId="15" fillId="0" borderId="10" xfId="0" applyNumberFormat="1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172" fontId="15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3" fillId="24" borderId="10" xfId="0" applyFont="1" applyFill="1" applyBorder="1" applyAlignment="1">
      <alignment/>
    </xf>
    <xf numFmtId="172" fontId="12" fillId="24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172" fontId="4" fillId="24" borderId="10" xfId="0" applyNumberFormat="1" applyFont="1" applyFill="1" applyBorder="1" applyAlignment="1">
      <alignment horizontal="center" wrapText="1"/>
    </xf>
    <xf numFmtId="172" fontId="2" fillId="24" borderId="10" xfId="0" applyNumberFormat="1" applyFont="1" applyFill="1" applyBorder="1" applyAlignment="1">
      <alignment horizontal="center" wrapText="1"/>
    </xf>
    <xf numFmtId="172" fontId="8" fillId="24" borderId="10" xfId="0" applyNumberFormat="1" applyFont="1" applyFill="1" applyBorder="1" applyAlignment="1">
      <alignment horizontal="center" wrapText="1"/>
    </xf>
    <xf numFmtId="172" fontId="8" fillId="25" borderId="10" xfId="0" applyNumberFormat="1" applyFont="1" applyFill="1" applyBorder="1" applyAlignment="1">
      <alignment horizontal="center" wrapText="1"/>
    </xf>
    <xf numFmtId="172" fontId="12" fillId="15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172" fontId="8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172" fontId="13" fillId="24" borderId="10" xfId="0" applyNumberFormat="1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13" fillId="24" borderId="10" xfId="0" applyFont="1" applyFill="1" applyBorder="1" applyAlignment="1">
      <alignment horizontal="center"/>
    </xf>
    <xf numFmtId="172" fontId="18" fillId="19" borderId="10" xfId="0" applyNumberFormat="1" applyFont="1" applyFill="1" applyBorder="1" applyAlignment="1">
      <alignment horizontal="center"/>
    </xf>
    <xf numFmtId="172" fontId="18" fillId="24" borderId="10" xfId="0" applyNumberFormat="1" applyFont="1" applyFill="1" applyBorder="1" applyAlignment="1">
      <alignment horizontal="center"/>
    </xf>
    <xf numFmtId="172" fontId="18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24" borderId="10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21" fillId="24" borderId="10" xfId="0" applyFont="1" applyFill="1" applyBorder="1" applyAlignment="1">
      <alignment/>
    </xf>
    <xf numFmtId="0" fontId="21" fillId="4" borderId="10" xfId="0" applyFont="1" applyFill="1" applyBorder="1" applyAlignment="1">
      <alignment/>
    </xf>
    <xf numFmtId="0" fontId="2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172" fontId="4" fillId="24" borderId="1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0" fontId="0" fillId="0" borderId="0" xfId="0" applyFont="1" applyAlignment="1">
      <alignment/>
    </xf>
    <xf numFmtId="172" fontId="25" fillId="0" borderId="10" xfId="0" applyNumberFormat="1" applyFont="1" applyFill="1" applyBorder="1" applyAlignment="1">
      <alignment horizontal="center"/>
    </xf>
    <xf numFmtId="0" fontId="24" fillId="4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 wrapText="1"/>
    </xf>
    <xf numFmtId="0" fontId="10" fillId="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72" fontId="24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textRotation="90"/>
    </xf>
    <xf numFmtId="0" fontId="2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textRotation="90"/>
    </xf>
    <xf numFmtId="0" fontId="4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/>
    </xf>
    <xf numFmtId="3" fontId="2" fillId="24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10" fillId="2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right"/>
    </xf>
    <xf numFmtId="0" fontId="7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top"/>
    </xf>
    <xf numFmtId="0" fontId="24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/>
    </xf>
    <xf numFmtId="0" fontId="17" fillId="4" borderId="10" xfId="0" applyFont="1" applyFill="1" applyBorder="1" applyAlignment="1">
      <alignment wrapText="1"/>
    </xf>
    <xf numFmtId="0" fontId="17" fillId="24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18" fillId="19" borderId="10" xfId="0" applyNumberFormat="1" applyFont="1" applyFill="1" applyBorder="1" applyAlignment="1">
      <alignment horizontal="center"/>
    </xf>
    <xf numFmtId="0" fontId="24" fillId="4" borderId="10" xfId="0" applyFont="1" applyFill="1" applyBorder="1" applyAlignment="1">
      <alignment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 wrapText="1"/>
    </xf>
    <xf numFmtId="172" fontId="24" fillId="24" borderId="1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15" fillId="0" borderId="10" xfId="0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72" fontId="15" fillId="24" borderId="10" xfId="0" applyNumberFormat="1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 wrapText="1"/>
    </xf>
    <xf numFmtId="0" fontId="15" fillId="2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wrapText="1"/>
    </xf>
    <xf numFmtId="172" fontId="15" fillId="0" borderId="10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172" fontId="4" fillId="0" borderId="10" xfId="0" applyNumberFormat="1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top" wrapText="1"/>
    </xf>
    <xf numFmtId="172" fontId="4" fillId="18" borderId="10" xfId="0" applyNumberFormat="1" applyFont="1" applyFill="1" applyBorder="1" applyAlignment="1">
      <alignment horizontal="center"/>
    </xf>
    <xf numFmtId="172" fontId="4" fillId="18" borderId="10" xfId="0" applyNumberFormat="1" applyFont="1" applyFill="1" applyBorder="1" applyAlignment="1">
      <alignment/>
    </xf>
    <xf numFmtId="172" fontId="15" fillId="18" borderId="10" xfId="0" applyNumberFormat="1" applyFont="1" applyFill="1" applyBorder="1" applyAlignment="1">
      <alignment horizontal="center" wrapText="1"/>
    </xf>
    <xf numFmtId="0" fontId="4" fillId="18" borderId="10" xfId="0" applyFont="1" applyFill="1" applyBorder="1" applyAlignment="1">
      <alignment horizontal="center"/>
    </xf>
    <xf numFmtId="172" fontId="4" fillId="18" borderId="10" xfId="0" applyNumberFormat="1" applyFont="1" applyFill="1" applyBorder="1" applyAlignment="1">
      <alignment horizontal="right"/>
    </xf>
    <xf numFmtId="172" fontId="10" fillId="18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172" fontId="4" fillId="4" borderId="10" xfId="0" applyNumberFormat="1" applyFont="1" applyFill="1" applyBorder="1" applyAlignment="1">
      <alignment horizontal="center" wrapText="1"/>
    </xf>
    <xf numFmtId="172" fontId="10" fillId="18" borderId="10" xfId="0" applyNumberFormat="1" applyFont="1" applyFill="1" applyBorder="1" applyAlignment="1">
      <alignment horizontal="center" wrapText="1"/>
    </xf>
    <xf numFmtId="0" fontId="10" fillId="18" borderId="10" xfId="0" applyFont="1" applyFill="1" applyBorder="1" applyAlignment="1">
      <alignment/>
    </xf>
    <xf numFmtId="172" fontId="10" fillId="18" borderId="10" xfId="0" applyNumberFormat="1" applyFont="1" applyFill="1" applyBorder="1" applyAlignment="1">
      <alignment horizontal="center"/>
    </xf>
    <xf numFmtId="172" fontId="10" fillId="18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3"/>
  <sheetViews>
    <sheetView tabSelected="1" zoomScale="75" zoomScaleNormal="7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29.8515625" style="0" customWidth="1"/>
    <col min="3" max="3" width="16.7109375" style="0" customWidth="1"/>
    <col min="4" max="4" width="11.57421875" style="0" customWidth="1"/>
    <col min="5" max="5" width="16.57421875" style="0" customWidth="1"/>
    <col min="6" max="6" width="11.57421875" style="0" customWidth="1"/>
    <col min="7" max="7" width="17.421875" style="0" customWidth="1"/>
    <col min="8" max="8" width="12.57421875" style="0" customWidth="1"/>
    <col min="9" max="9" width="15.7109375" style="0" customWidth="1"/>
    <col min="10" max="10" width="11.8515625" style="0" customWidth="1"/>
    <col min="11" max="11" width="12.28125" style="0" customWidth="1"/>
  </cols>
  <sheetData>
    <row r="1" spans="1:11" ht="60" customHeight="1">
      <c r="A1" s="139" t="s">
        <v>225</v>
      </c>
      <c r="B1" s="1" t="s">
        <v>226</v>
      </c>
      <c r="C1" s="2" t="s">
        <v>0</v>
      </c>
      <c r="D1" s="3" t="s">
        <v>1</v>
      </c>
      <c r="E1" s="202" t="s">
        <v>2</v>
      </c>
      <c r="F1" s="202"/>
      <c r="G1" s="203" t="s">
        <v>3</v>
      </c>
      <c r="H1" s="203"/>
      <c r="I1" s="140" t="s">
        <v>4</v>
      </c>
      <c r="J1" s="4" t="s">
        <v>5</v>
      </c>
      <c r="K1" s="5" t="s">
        <v>6</v>
      </c>
    </row>
    <row r="2" spans="1:11" ht="15">
      <c r="A2" s="141"/>
      <c r="B2" s="6"/>
      <c r="C2" s="7"/>
      <c r="D2" s="8"/>
      <c r="E2" s="9" t="s">
        <v>7</v>
      </c>
      <c r="F2" s="10" t="s">
        <v>8</v>
      </c>
      <c r="G2" s="11" t="s">
        <v>7</v>
      </c>
      <c r="H2" s="12" t="s">
        <v>8</v>
      </c>
      <c r="I2" s="142"/>
      <c r="J2" s="143" t="s">
        <v>9</v>
      </c>
      <c r="K2" s="13"/>
    </row>
    <row r="3" spans="1:11" ht="15">
      <c r="A3" s="15">
        <v>0</v>
      </c>
      <c r="B3" s="14">
        <v>1</v>
      </c>
      <c r="C3" s="15">
        <v>2</v>
      </c>
      <c r="D3" s="15">
        <v>3</v>
      </c>
      <c r="E3" s="16">
        <v>4</v>
      </c>
      <c r="F3" s="16">
        <v>5</v>
      </c>
      <c r="G3" s="17">
        <v>6</v>
      </c>
      <c r="H3" s="17">
        <v>7</v>
      </c>
      <c r="I3" s="144">
        <v>8</v>
      </c>
      <c r="J3" s="145">
        <v>9</v>
      </c>
      <c r="K3" s="18"/>
    </row>
    <row r="4" spans="1:11" ht="19.5" customHeight="1">
      <c r="A4" s="24" t="s">
        <v>227</v>
      </c>
      <c r="B4" s="19" t="s">
        <v>228</v>
      </c>
      <c r="C4" s="20"/>
      <c r="D4" s="21"/>
      <c r="E4" s="22"/>
      <c r="F4" s="23"/>
      <c r="G4" s="24"/>
      <c r="H4" s="25"/>
      <c r="I4" s="146"/>
      <c r="J4" s="29"/>
      <c r="K4" s="18"/>
    </row>
    <row r="5" spans="1:11" ht="19.5" customHeight="1">
      <c r="A5" s="147" t="s">
        <v>229</v>
      </c>
      <c r="B5" s="26" t="s">
        <v>230</v>
      </c>
      <c r="C5" s="27" t="s">
        <v>10</v>
      </c>
      <c r="D5" s="28">
        <v>2.5</v>
      </c>
      <c r="E5" s="29"/>
      <c r="F5" s="30"/>
      <c r="G5" s="31" t="s">
        <v>10</v>
      </c>
      <c r="H5" s="32">
        <f>D5-F5</f>
        <v>2.5</v>
      </c>
      <c r="I5" s="89" t="s">
        <v>11</v>
      </c>
      <c r="J5" s="52"/>
      <c r="K5" s="13"/>
    </row>
    <row r="6" spans="1:11" ht="15">
      <c r="A6" s="147"/>
      <c r="B6" s="26"/>
      <c r="C6" s="27" t="s">
        <v>12</v>
      </c>
      <c r="D6" s="28">
        <v>2</v>
      </c>
      <c r="E6" s="29"/>
      <c r="F6" s="30"/>
      <c r="G6" s="18" t="s">
        <v>12</v>
      </c>
      <c r="H6" s="33">
        <f>D6-F6</f>
        <v>2</v>
      </c>
      <c r="I6" s="79" t="s">
        <v>13</v>
      </c>
      <c r="J6" s="52"/>
      <c r="K6" s="34">
        <f>H6</f>
        <v>2</v>
      </c>
    </row>
    <row r="7" spans="1:11" ht="15">
      <c r="A7" s="147"/>
      <c r="B7" s="26"/>
      <c r="C7" s="27" t="s">
        <v>14</v>
      </c>
      <c r="D7" s="28">
        <v>4</v>
      </c>
      <c r="E7" s="29" t="s">
        <v>15</v>
      </c>
      <c r="F7" s="30">
        <v>1</v>
      </c>
      <c r="G7" s="35" t="s">
        <v>16</v>
      </c>
      <c r="H7" s="35">
        <v>3</v>
      </c>
      <c r="I7" s="35" t="s">
        <v>17</v>
      </c>
      <c r="J7" s="35">
        <v>3</v>
      </c>
      <c r="K7" s="13"/>
    </row>
    <row r="8" spans="1:11" ht="15">
      <c r="A8" s="147"/>
      <c r="B8" s="26"/>
      <c r="C8" s="31" t="s">
        <v>18</v>
      </c>
      <c r="D8" s="28">
        <v>1</v>
      </c>
      <c r="E8" s="29"/>
      <c r="F8" s="30"/>
      <c r="G8" s="31" t="s">
        <v>18</v>
      </c>
      <c r="H8" s="36">
        <v>1</v>
      </c>
      <c r="I8" s="89" t="s">
        <v>17</v>
      </c>
      <c r="J8" s="52"/>
      <c r="K8" s="13"/>
    </row>
    <row r="9" spans="1:11" ht="18.75" customHeight="1">
      <c r="A9" s="147"/>
      <c r="B9" s="26"/>
      <c r="C9" s="27" t="s">
        <v>19</v>
      </c>
      <c r="D9" s="28">
        <v>6</v>
      </c>
      <c r="E9" s="29"/>
      <c r="F9" s="30"/>
      <c r="G9" s="31" t="s">
        <v>19</v>
      </c>
      <c r="H9" s="32">
        <v>6</v>
      </c>
      <c r="I9" s="89" t="s">
        <v>20</v>
      </c>
      <c r="J9" s="52"/>
      <c r="K9" s="13"/>
    </row>
    <row r="10" spans="1:11" ht="15">
      <c r="A10" s="147"/>
      <c r="B10" s="26"/>
      <c r="C10" s="31" t="s">
        <v>21</v>
      </c>
      <c r="D10" s="28">
        <v>3.25</v>
      </c>
      <c r="E10" s="29"/>
      <c r="F10" s="30"/>
      <c r="G10" s="18" t="s">
        <v>21</v>
      </c>
      <c r="H10" s="18">
        <v>3.25</v>
      </c>
      <c r="I10" s="18" t="s">
        <v>22</v>
      </c>
      <c r="J10" s="52"/>
      <c r="K10" s="13">
        <f>H10</f>
        <v>3.25</v>
      </c>
    </row>
    <row r="11" spans="1:11" ht="22.5" customHeight="1">
      <c r="A11" s="147"/>
      <c r="B11" s="37" t="s">
        <v>231</v>
      </c>
      <c r="C11" s="27"/>
      <c r="D11" s="38">
        <f>SUM(D5:D10)</f>
        <v>18.75</v>
      </c>
      <c r="E11" s="29"/>
      <c r="F11" s="39">
        <f>SUM(F5:F10)</f>
        <v>1</v>
      </c>
      <c r="G11" s="31"/>
      <c r="H11" s="40">
        <f>SUM(H5:H10)</f>
        <v>17.75</v>
      </c>
      <c r="I11" s="40"/>
      <c r="J11" s="40">
        <f>SUM(J5:J10)</f>
        <v>3</v>
      </c>
      <c r="K11" s="40">
        <f>SUM(K5:K10)</f>
        <v>5.25</v>
      </c>
    </row>
    <row r="12" spans="1:11" ht="31.5" customHeight="1">
      <c r="A12" s="172" t="s">
        <v>232</v>
      </c>
      <c r="B12" s="26" t="s">
        <v>233</v>
      </c>
      <c r="C12" s="29" t="s">
        <v>23</v>
      </c>
      <c r="D12" s="30">
        <v>1</v>
      </c>
      <c r="E12" s="29" t="s">
        <v>23</v>
      </c>
      <c r="F12" s="30">
        <v>1</v>
      </c>
      <c r="G12" s="31"/>
      <c r="H12" s="32"/>
      <c r="I12" s="89" t="s">
        <v>11</v>
      </c>
      <c r="J12" s="52"/>
      <c r="K12" s="13"/>
    </row>
    <row r="13" spans="1:11" ht="15">
      <c r="A13" s="148"/>
      <c r="B13" s="26"/>
      <c r="C13" s="27" t="s">
        <v>24</v>
      </c>
      <c r="D13" s="28">
        <v>2</v>
      </c>
      <c r="E13" s="29"/>
      <c r="F13" s="30"/>
      <c r="G13" s="41" t="s">
        <v>24</v>
      </c>
      <c r="H13" s="41">
        <v>2</v>
      </c>
      <c r="I13" s="41" t="s">
        <v>11</v>
      </c>
      <c r="J13" s="41">
        <v>2</v>
      </c>
      <c r="K13" s="13"/>
    </row>
    <row r="14" spans="1:11" ht="15">
      <c r="A14" s="147"/>
      <c r="B14" s="26"/>
      <c r="C14" s="27" t="s">
        <v>25</v>
      </c>
      <c r="D14" s="28">
        <v>1</v>
      </c>
      <c r="E14" s="29" t="s">
        <v>25</v>
      </c>
      <c r="F14" s="30">
        <v>1</v>
      </c>
      <c r="G14" s="31"/>
      <c r="H14" s="32"/>
      <c r="I14" s="89" t="s">
        <v>11</v>
      </c>
      <c r="J14" s="52"/>
      <c r="K14" s="13"/>
    </row>
    <row r="15" spans="1:11" ht="15">
      <c r="A15" s="147"/>
      <c r="B15" s="26"/>
      <c r="C15" s="27" t="s">
        <v>26</v>
      </c>
      <c r="D15" s="28">
        <v>1.5</v>
      </c>
      <c r="E15" s="29" t="s">
        <v>26</v>
      </c>
      <c r="F15" s="30">
        <v>1.5</v>
      </c>
      <c r="G15" s="31"/>
      <c r="H15" s="32"/>
      <c r="I15" s="89" t="s">
        <v>27</v>
      </c>
      <c r="J15" s="52"/>
      <c r="K15" s="13"/>
    </row>
    <row r="16" spans="1:11" ht="20.25" customHeight="1">
      <c r="A16" s="147"/>
      <c r="B16" s="37" t="s">
        <v>234</v>
      </c>
      <c r="C16" s="27"/>
      <c r="D16" s="38">
        <f>SUM(D12:D15)</f>
        <v>5.5</v>
      </c>
      <c r="E16" s="29"/>
      <c r="F16" s="39">
        <f>SUM(F12:F15)</f>
        <v>3.5</v>
      </c>
      <c r="G16" s="24"/>
      <c r="H16" s="40">
        <f>SUM(H12:H15)</f>
        <v>2</v>
      </c>
      <c r="I16" s="149" t="s">
        <v>11</v>
      </c>
      <c r="J16" s="51">
        <f>SUM(J12:J15)</f>
        <v>2</v>
      </c>
      <c r="K16" s="51">
        <f>SUM(K12:K15)</f>
        <v>0</v>
      </c>
    </row>
    <row r="17" spans="1:11" ht="22.5" customHeight="1">
      <c r="A17" s="147" t="s">
        <v>235</v>
      </c>
      <c r="B17" s="42" t="s">
        <v>236</v>
      </c>
      <c r="C17" s="43"/>
      <c r="D17" s="38"/>
      <c r="E17" s="44"/>
      <c r="F17" s="45"/>
      <c r="G17" s="69"/>
      <c r="H17" s="69"/>
      <c r="I17" s="89"/>
      <c r="J17" s="46"/>
      <c r="K17" s="46"/>
    </row>
    <row r="18" spans="1:11" ht="15">
      <c r="A18" s="147"/>
      <c r="B18" s="47"/>
      <c r="C18" s="43" t="s">
        <v>28</v>
      </c>
      <c r="D18" s="48">
        <v>3.5</v>
      </c>
      <c r="E18" s="44"/>
      <c r="F18" s="45"/>
      <c r="G18" s="31">
        <v>0</v>
      </c>
      <c r="H18" s="31">
        <v>0</v>
      </c>
      <c r="I18" s="31" t="s">
        <v>339</v>
      </c>
      <c r="J18" s="46"/>
      <c r="K18" s="49">
        <f>H18</f>
        <v>0</v>
      </c>
    </row>
    <row r="19" spans="1:11" ht="20.25" customHeight="1">
      <c r="A19" s="147"/>
      <c r="B19" s="37" t="s">
        <v>237</v>
      </c>
      <c r="C19" s="50"/>
      <c r="D19" s="38">
        <v>3.5</v>
      </c>
      <c r="E19" s="44"/>
      <c r="F19" s="45"/>
      <c r="G19" s="50"/>
      <c r="H19" s="40">
        <v>0</v>
      </c>
      <c r="I19" s="51"/>
      <c r="J19" s="51">
        <f>J18</f>
        <v>0</v>
      </c>
      <c r="K19" s="51">
        <f>K18</f>
        <v>0</v>
      </c>
    </row>
    <row r="20" spans="1:11" ht="33.75" customHeight="1">
      <c r="A20" s="147" t="s">
        <v>238</v>
      </c>
      <c r="B20" s="26" t="s">
        <v>239</v>
      </c>
      <c r="C20" s="27"/>
      <c r="D20" s="28"/>
      <c r="E20" s="52"/>
      <c r="F20" s="23"/>
      <c r="G20" s="31"/>
      <c r="H20" s="53"/>
      <c r="I20" s="89"/>
      <c r="J20" s="52"/>
      <c r="K20" s="13"/>
    </row>
    <row r="21" spans="1:11" ht="16.5" customHeight="1">
      <c r="A21" s="147"/>
      <c r="B21" s="26"/>
      <c r="C21" s="27" t="s">
        <v>23</v>
      </c>
      <c r="D21" s="28">
        <v>1</v>
      </c>
      <c r="E21" s="52"/>
      <c r="F21" s="23"/>
      <c r="G21" s="27" t="s">
        <v>23</v>
      </c>
      <c r="H21" s="28">
        <v>1</v>
      </c>
      <c r="I21" s="89"/>
      <c r="J21" s="52"/>
      <c r="K21" s="13"/>
    </row>
    <row r="22" spans="1:11" ht="28.5" customHeight="1">
      <c r="A22" s="147"/>
      <c r="B22" s="26"/>
      <c r="C22" s="27" t="s">
        <v>29</v>
      </c>
      <c r="D22" s="28">
        <v>1</v>
      </c>
      <c r="E22" s="52"/>
      <c r="F22" s="23"/>
      <c r="G22" s="41" t="s">
        <v>29</v>
      </c>
      <c r="H22" s="41">
        <v>1</v>
      </c>
      <c r="I22" s="54" t="s">
        <v>30</v>
      </c>
      <c r="J22" s="41">
        <v>1</v>
      </c>
      <c r="K22" s="13"/>
    </row>
    <row r="23" spans="1:11" ht="28.5">
      <c r="A23" s="147"/>
      <c r="B23" s="26"/>
      <c r="C23" s="27" t="s">
        <v>31</v>
      </c>
      <c r="D23" s="28">
        <v>1</v>
      </c>
      <c r="E23" s="52"/>
      <c r="F23" s="23"/>
      <c r="G23" s="173" t="s">
        <v>31</v>
      </c>
      <c r="H23" s="174">
        <v>1</v>
      </c>
      <c r="I23" s="54" t="s">
        <v>30</v>
      </c>
      <c r="J23" s="131" t="s">
        <v>9</v>
      </c>
      <c r="K23" s="41">
        <v>1</v>
      </c>
    </row>
    <row r="24" spans="1:11" ht="28.5" customHeight="1">
      <c r="A24" s="147"/>
      <c r="B24" s="26"/>
      <c r="C24" s="27" t="s">
        <v>25</v>
      </c>
      <c r="D24" s="28">
        <v>1</v>
      </c>
      <c r="E24" s="52"/>
      <c r="F24" s="23"/>
      <c r="G24" s="41" t="s">
        <v>25</v>
      </c>
      <c r="H24" s="41">
        <v>1</v>
      </c>
      <c r="I24" s="54" t="s">
        <v>30</v>
      </c>
      <c r="J24" s="41">
        <v>1</v>
      </c>
      <c r="K24" s="13"/>
    </row>
    <row r="25" spans="1:11" ht="30" customHeight="1">
      <c r="A25" s="147"/>
      <c r="B25" s="26"/>
      <c r="C25" s="32" t="s">
        <v>325</v>
      </c>
      <c r="D25" s="32">
        <v>2.2</v>
      </c>
      <c r="E25" s="52"/>
      <c r="F25" s="23"/>
      <c r="G25" s="41" t="s">
        <v>325</v>
      </c>
      <c r="H25" s="41">
        <v>2.2</v>
      </c>
      <c r="I25" s="54" t="s">
        <v>30</v>
      </c>
      <c r="J25" s="131" t="s">
        <v>9</v>
      </c>
      <c r="K25" s="41">
        <v>2.2</v>
      </c>
    </row>
    <row r="26" spans="1:11" ht="15">
      <c r="A26" s="147"/>
      <c r="B26" s="26"/>
      <c r="C26" s="27" t="s">
        <v>333</v>
      </c>
      <c r="D26" s="28">
        <v>2.3</v>
      </c>
      <c r="E26" s="52"/>
      <c r="F26" s="23"/>
      <c r="G26" s="27" t="s">
        <v>326</v>
      </c>
      <c r="H26" s="28">
        <v>2.3</v>
      </c>
      <c r="I26" s="41"/>
      <c r="J26" s="41"/>
      <c r="K26" s="13"/>
    </row>
    <row r="27" spans="1:11" ht="15">
      <c r="A27" s="147"/>
      <c r="B27" s="26"/>
      <c r="C27" s="27" t="s">
        <v>32</v>
      </c>
      <c r="D27" s="28">
        <v>1</v>
      </c>
      <c r="E27" s="29" t="s">
        <v>32</v>
      </c>
      <c r="F27" s="30">
        <v>1</v>
      </c>
      <c r="G27" s="31"/>
      <c r="H27" s="53"/>
      <c r="I27" s="89" t="s">
        <v>33</v>
      </c>
      <c r="J27" s="52"/>
      <c r="K27" s="13"/>
    </row>
    <row r="28" spans="1:11" ht="15">
      <c r="A28" s="147"/>
      <c r="B28" s="26"/>
      <c r="C28" s="27" t="s">
        <v>34</v>
      </c>
      <c r="D28" s="28">
        <v>2</v>
      </c>
      <c r="E28" s="29"/>
      <c r="F28" s="30"/>
      <c r="G28" s="18" t="s">
        <v>34</v>
      </c>
      <c r="H28" s="55">
        <f>D28-F28</f>
        <v>2</v>
      </c>
      <c r="I28" s="18" t="s">
        <v>35</v>
      </c>
      <c r="J28" s="52"/>
      <c r="K28" s="55">
        <f>H28</f>
        <v>2</v>
      </c>
    </row>
    <row r="29" spans="1:11" ht="20.25" customHeight="1">
      <c r="A29" s="147"/>
      <c r="B29" s="37" t="s">
        <v>240</v>
      </c>
      <c r="C29" s="27"/>
      <c r="D29" s="38">
        <f>SUM(D20:D28)</f>
        <v>11.5</v>
      </c>
      <c r="E29" s="29"/>
      <c r="F29" s="39">
        <f>F20+F27+F28</f>
        <v>1</v>
      </c>
      <c r="G29" s="31"/>
      <c r="H29" s="40">
        <f>SUM(H21:H28)</f>
        <v>10.5</v>
      </c>
      <c r="I29" s="40"/>
      <c r="J29" s="40">
        <f>SUM(J21:J28)</f>
        <v>2</v>
      </c>
      <c r="K29" s="40">
        <f>SUM(K21:K28)</f>
        <v>5.2</v>
      </c>
    </row>
    <row r="30" spans="1:11" ht="34.5" customHeight="1">
      <c r="A30" s="148"/>
      <c r="B30" s="56" t="s">
        <v>241</v>
      </c>
      <c r="C30" s="57"/>
      <c r="D30" s="58">
        <f>D11+D16+D17+D29</f>
        <v>35.75</v>
      </c>
      <c r="E30" s="59"/>
      <c r="F30" s="60">
        <f>F11+F16+F29</f>
        <v>5.5</v>
      </c>
      <c r="G30" s="61"/>
      <c r="H30" s="62">
        <f>SUM(H11+H16+H19+H29)</f>
        <v>30.25</v>
      </c>
      <c r="I30" s="62"/>
      <c r="J30" s="62">
        <f>SUM(J11+J16+J19+J29)</f>
        <v>7</v>
      </c>
      <c r="K30" s="62">
        <f>SUM(K11+K16+K19+K29)</f>
        <v>10.45</v>
      </c>
    </row>
    <row r="31" spans="1:11" ht="28.5" customHeight="1">
      <c r="A31" s="24" t="s">
        <v>242</v>
      </c>
      <c r="B31" s="19" t="s">
        <v>243</v>
      </c>
      <c r="C31" s="63"/>
      <c r="D31" s="64"/>
      <c r="E31" s="52"/>
      <c r="F31" s="65"/>
      <c r="G31" s="63"/>
      <c r="H31" s="64"/>
      <c r="I31" s="100"/>
      <c r="J31" s="52"/>
      <c r="K31" s="13"/>
    </row>
    <row r="32" spans="1:11" ht="22.5" customHeight="1">
      <c r="A32" s="147" t="s">
        <v>229</v>
      </c>
      <c r="B32" s="26" t="s">
        <v>244</v>
      </c>
      <c r="C32" s="27" t="s">
        <v>36</v>
      </c>
      <c r="D32" s="28">
        <v>3.3</v>
      </c>
      <c r="E32" s="29"/>
      <c r="F32" s="30"/>
      <c r="G32" s="31" t="s">
        <v>36</v>
      </c>
      <c r="H32" s="36">
        <f>D32-F32</f>
        <v>3.3</v>
      </c>
      <c r="I32" s="89" t="s">
        <v>37</v>
      </c>
      <c r="J32" s="52"/>
      <c r="K32" s="13"/>
    </row>
    <row r="33" spans="1:11" ht="15">
      <c r="A33" s="147"/>
      <c r="B33" s="26"/>
      <c r="C33" s="27" t="s">
        <v>38</v>
      </c>
      <c r="D33" s="28">
        <v>2</v>
      </c>
      <c r="E33" s="29"/>
      <c r="F33" s="30"/>
      <c r="G33" s="41" t="s">
        <v>38</v>
      </c>
      <c r="H33" s="41">
        <f>D33-F33</f>
        <v>2</v>
      </c>
      <c r="I33" s="41" t="s">
        <v>39</v>
      </c>
      <c r="J33" s="41">
        <v>2</v>
      </c>
      <c r="K33" s="13"/>
    </row>
    <row r="34" spans="1:11" ht="18" customHeight="1">
      <c r="A34" s="147"/>
      <c r="B34" s="26"/>
      <c r="C34" s="29" t="s">
        <v>40</v>
      </c>
      <c r="D34" s="30">
        <v>1.1</v>
      </c>
      <c r="E34" s="29"/>
      <c r="F34" s="30"/>
      <c r="G34" s="29" t="s">
        <v>40</v>
      </c>
      <c r="H34" s="30">
        <v>1.1</v>
      </c>
      <c r="I34" s="89" t="s">
        <v>39</v>
      </c>
      <c r="J34" s="52"/>
      <c r="K34" s="13"/>
    </row>
    <row r="35" spans="1:11" ht="15">
      <c r="A35" s="147"/>
      <c r="B35" s="26"/>
      <c r="C35" s="29" t="s">
        <v>41</v>
      </c>
      <c r="D35" s="30">
        <v>2</v>
      </c>
      <c r="E35" s="29"/>
      <c r="F35" s="30"/>
      <c r="G35" s="18" t="s">
        <v>41</v>
      </c>
      <c r="H35" s="18">
        <v>2</v>
      </c>
      <c r="I35" s="18" t="s">
        <v>42</v>
      </c>
      <c r="J35" s="52"/>
      <c r="K35" s="34">
        <f>H35</f>
        <v>2</v>
      </c>
    </row>
    <row r="36" spans="1:11" ht="18.75" customHeight="1">
      <c r="A36" s="147"/>
      <c r="B36" s="26"/>
      <c r="C36" s="27" t="s">
        <v>43</v>
      </c>
      <c r="D36" s="28">
        <v>0.3</v>
      </c>
      <c r="E36" s="52"/>
      <c r="F36" s="30"/>
      <c r="G36" s="31" t="s">
        <v>43</v>
      </c>
      <c r="H36" s="36">
        <v>0.3</v>
      </c>
      <c r="I36" s="89" t="s">
        <v>44</v>
      </c>
      <c r="J36" s="52"/>
      <c r="K36" s="13"/>
    </row>
    <row r="37" spans="1:11" ht="15">
      <c r="A37" s="147"/>
      <c r="B37" s="26"/>
      <c r="C37" s="27" t="s">
        <v>45</v>
      </c>
      <c r="D37" s="28">
        <v>2</v>
      </c>
      <c r="E37" s="29"/>
      <c r="F37" s="30"/>
      <c r="G37" s="41" t="s">
        <v>45</v>
      </c>
      <c r="H37" s="41">
        <f>D37-F37</f>
        <v>2</v>
      </c>
      <c r="I37" s="41" t="s">
        <v>46</v>
      </c>
      <c r="J37" s="41">
        <v>2</v>
      </c>
      <c r="K37" s="13"/>
    </row>
    <row r="38" spans="1:11" ht="15">
      <c r="A38" s="147"/>
      <c r="B38" s="26"/>
      <c r="C38" s="31" t="s">
        <v>47</v>
      </c>
      <c r="D38" s="36">
        <v>1</v>
      </c>
      <c r="E38" s="29" t="s">
        <v>47</v>
      </c>
      <c r="F38" s="30">
        <v>1</v>
      </c>
      <c r="G38" s="31"/>
      <c r="H38" s="36"/>
      <c r="I38" s="89"/>
      <c r="J38" s="52"/>
      <c r="K38" s="13"/>
    </row>
    <row r="39" spans="1:11" ht="21.75" customHeight="1">
      <c r="A39" s="147"/>
      <c r="B39" s="37" t="s">
        <v>245</v>
      </c>
      <c r="C39" s="27"/>
      <c r="D39" s="66">
        <f>SUM(D32:D38)</f>
        <v>11.700000000000001</v>
      </c>
      <c r="E39" s="29"/>
      <c r="F39" s="66">
        <f>SUM(F38)</f>
        <v>1</v>
      </c>
      <c r="G39" s="31"/>
      <c r="H39" s="40">
        <f>SUM(H32:H38)</f>
        <v>10.700000000000001</v>
      </c>
      <c r="I39" s="40"/>
      <c r="J39" s="40">
        <f>SUM(J32:J38)</f>
        <v>4</v>
      </c>
      <c r="K39" s="40">
        <f>SUM(K32:K38)</f>
        <v>2</v>
      </c>
    </row>
    <row r="40" spans="1:11" ht="22.5" customHeight="1">
      <c r="A40" s="147" t="s">
        <v>232</v>
      </c>
      <c r="B40" s="26" t="s">
        <v>246</v>
      </c>
      <c r="C40" s="69"/>
      <c r="D40" s="69"/>
      <c r="E40" s="29"/>
      <c r="F40" s="45"/>
      <c r="G40" s="31"/>
      <c r="H40" s="67"/>
      <c r="I40" s="69"/>
      <c r="J40" s="52"/>
      <c r="K40" s="13"/>
    </row>
    <row r="41" spans="1:11" ht="15">
      <c r="A41" s="147"/>
      <c r="B41" s="26"/>
      <c r="C41" s="27" t="s">
        <v>48</v>
      </c>
      <c r="D41" s="68">
        <v>1</v>
      </c>
      <c r="E41" s="29"/>
      <c r="F41" s="45"/>
      <c r="G41" s="41" t="s">
        <v>48</v>
      </c>
      <c r="H41" s="41">
        <v>1</v>
      </c>
      <c r="I41" s="41" t="s">
        <v>49</v>
      </c>
      <c r="J41" s="41">
        <v>1</v>
      </c>
      <c r="K41" s="13"/>
    </row>
    <row r="42" spans="1:11" ht="15">
      <c r="A42" s="147"/>
      <c r="B42" s="26"/>
      <c r="C42" s="27" t="s">
        <v>50</v>
      </c>
      <c r="D42" s="68">
        <v>1.59</v>
      </c>
      <c r="E42" s="29"/>
      <c r="F42" s="45"/>
      <c r="G42" s="18" t="s">
        <v>50</v>
      </c>
      <c r="H42" s="18">
        <v>1.59</v>
      </c>
      <c r="I42" s="18" t="s">
        <v>51</v>
      </c>
      <c r="J42" s="52"/>
      <c r="K42" s="34">
        <f>H42</f>
        <v>1.59</v>
      </c>
    </row>
    <row r="43" spans="1:11" ht="15">
      <c r="A43" s="147"/>
      <c r="B43" s="26"/>
      <c r="C43" s="27" t="s">
        <v>52</v>
      </c>
      <c r="D43" s="68">
        <v>4.05</v>
      </c>
      <c r="E43" s="29"/>
      <c r="F43" s="45"/>
      <c r="G43" s="18" t="s">
        <v>52</v>
      </c>
      <c r="H43" s="18">
        <v>4.05</v>
      </c>
      <c r="I43" s="18" t="s">
        <v>53</v>
      </c>
      <c r="J43" s="52"/>
      <c r="K43" s="34">
        <f>H43</f>
        <v>4.05</v>
      </c>
    </row>
    <row r="44" spans="1:11" ht="15">
      <c r="A44" s="147"/>
      <c r="B44" s="26"/>
      <c r="C44" s="27" t="s">
        <v>54</v>
      </c>
      <c r="D44" s="68">
        <v>2.23</v>
      </c>
      <c r="E44" s="29"/>
      <c r="F44" s="45"/>
      <c r="G44" s="41" t="s">
        <v>54</v>
      </c>
      <c r="H44" s="41">
        <v>2.23</v>
      </c>
      <c r="I44" s="41" t="s">
        <v>46</v>
      </c>
      <c r="J44" s="41">
        <f>H44</f>
        <v>2.23</v>
      </c>
      <c r="K44" s="13"/>
    </row>
    <row r="45" spans="1:11" ht="28.5" customHeight="1">
      <c r="A45" s="147"/>
      <c r="B45" s="37" t="s">
        <v>247</v>
      </c>
      <c r="C45" s="27"/>
      <c r="D45" s="66">
        <f>SUM(D41:D44)</f>
        <v>8.87</v>
      </c>
      <c r="E45" s="66"/>
      <c r="F45" s="66"/>
      <c r="G45" s="66"/>
      <c r="H45" s="40">
        <f>SUM(H41:H44)</f>
        <v>8.87</v>
      </c>
      <c r="I45" s="40"/>
      <c r="J45" s="40">
        <f>SUM(J41:J44)</f>
        <v>3.23</v>
      </c>
      <c r="K45" s="40">
        <f>SUM(K41:K44)</f>
        <v>5.64</v>
      </c>
    </row>
    <row r="46" spans="1:11" ht="35.25" customHeight="1">
      <c r="A46" s="147" t="s">
        <v>235</v>
      </c>
      <c r="B46" s="26" t="s">
        <v>248</v>
      </c>
      <c r="C46" s="69"/>
      <c r="D46" s="69"/>
      <c r="E46" s="69"/>
      <c r="F46" s="69"/>
      <c r="G46" s="69"/>
      <c r="H46" s="69"/>
      <c r="I46" s="69"/>
      <c r="J46" s="52"/>
      <c r="K46" s="13"/>
    </row>
    <row r="47" spans="1:11" ht="32.25" customHeight="1">
      <c r="A47" s="147"/>
      <c r="B47" s="26"/>
      <c r="C47" s="27" t="s">
        <v>55</v>
      </c>
      <c r="D47" s="30">
        <v>1.6</v>
      </c>
      <c r="E47" s="29"/>
      <c r="F47" s="52"/>
      <c r="G47" s="31" t="s">
        <v>55</v>
      </c>
      <c r="H47" s="70">
        <v>1.6</v>
      </c>
      <c r="I47" s="89" t="s">
        <v>56</v>
      </c>
      <c r="J47" s="52"/>
      <c r="K47" s="34">
        <f>H47</f>
        <v>1.6</v>
      </c>
    </row>
    <row r="48" spans="1:11" ht="15">
      <c r="A48" s="147"/>
      <c r="B48" s="26"/>
      <c r="C48" s="31" t="s">
        <v>57</v>
      </c>
      <c r="D48" s="30">
        <v>2</v>
      </c>
      <c r="E48" s="29"/>
      <c r="F48" s="52"/>
      <c r="G48" s="41" t="s">
        <v>57</v>
      </c>
      <c r="H48" s="41">
        <v>2</v>
      </c>
      <c r="I48" s="41" t="s">
        <v>58</v>
      </c>
      <c r="J48" s="41">
        <v>2</v>
      </c>
      <c r="K48" s="13"/>
    </row>
    <row r="49" spans="1:11" ht="33" customHeight="1">
      <c r="A49" s="147"/>
      <c r="B49" s="26"/>
      <c r="C49" s="27" t="s">
        <v>59</v>
      </c>
      <c r="D49" s="30">
        <v>0.51</v>
      </c>
      <c r="E49" s="29" t="s">
        <v>59</v>
      </c>
      <c r="F49" s="30">
        <v>0.51</v>
      </c>
      <c r="G49" s="31"/>
      <c r="H49" s="36">
        <f>D49-F49</f>
        <v>0</v>
      </c>
      <c r="I49" s="89" t="s">
        <v>60</v>
      </c>
      <c r="J49" s="52"/>
      <c r="K49" s="13"/>
    </row>
    <row r="50" spans="1:11" ht="17.25" customHeight="1">
      <c r="A50" s="147"/>
      <c r="B50" s="26"/>
      <c r="C50" s="29" t="s">
        <v>61</v>
      </c>
      <c r="D50" s="30">
        <v>0.89</v>
      </c>
      <c r="E50" s="29" t="s">
        <v>61</v>
      </c>
      <c r="F50" s="30">
        <v>0.89</v>
      </c>
      <c r="G50" s="31"/>
      <c r="H50" s="36">
        <f>D50-F50</f>
        <v>0</v>
      </c>
      <c r="I50" s="89" t="s">
        <v>62</v>
      </c>
      <c r="J50" s="52"/>
      <c r="K50" s="13"/>
    </row>
    <row r="51" spans="1:11" ht="15">
      <c r="A51" s="147"/>
      <c r="B51" s="26"/>
      <c r="C51" s="27" t="s">
        <v>63</v>
      </c>
      <c r="D51" s="30">
        <v>3</v>
      </c>
      <c r="E51" s="29"/>
      <c r="F51" s="30">
        <v>0</v>
      </c>
      <c r="G51" s="31" t="s">
        <v>63</v>
      </c>
      <c r="H51" s="36">
        <v>3</v>
      </c>
      <c r="I51" s="89" t="s">
        <v>64</v>
      </c>
      <c r="J51" s="52"/>
      <c r="K51" s="13"/>
    </row>
    <row r="52" spans="1:11" ht="24.75" customHeight="1">
      <c r="A52" s="147"/>
      <c r="B52" s="37" t="s">
        <v>249</v>
      </c>
      <c r="C52" s="27"/>
      <c r="D52" s="66">
        <f>SUM(D47:D51)</f>
        <v>8</v>
      </c>
      <c r="E52" s="29"/>
      <c r="F52" s="66">
        <f>SUM(F47:F51)</f>
        <v>1.4</v>
      </c>
      <c r="G52" s="31"/>
      <c r="H52" s="40">
        <f>SUM(H47:H51)</f>
        <v>6.6</v>
      </c>
      <c r="I52" s="40"/>
      <c r="J52" s="40">
        <f>SUM(J47:J51)</f>
        <v>2</v>
      </c>
      <c r="K52" s="40">
        <f>SUM(K47:K51)</f>
        <v>1.6</v>
      </c>
    </row>
    <row r="53" spans="1:11" ht="23.25" customHeight="1">
      <c r="A53" s="150" t="s">
        <v>235</v>
      </c>
      <c r="B53" s="71" t="s">
        <v>250</v>
      </c>
      <c r="C53" s="72"/>
      <c r="D53" s="72"/>
      <c r="E53" s="72"/>
      <c r="F53" s="72"/>
      <c r="G53" s="72"/>
      <c r="H53" s="72"/>
      <c r="I53" s="72"/>
      <c r="J53" s="151"/>
      <c r="K53" s="73"/>
    </row>
    <row r="54" spans="1:11" ht="15">
      <c r="A54" s="150"/>
      <c r="B54" s="71"/>
      <c r="C54" s="29" t="s">
        <v>65</v>
      </c>
      <c r="D54" s="30">
        <v>1.33</v>
      </c>
      <c r="E54" s="29" t="s">
        <v>65</v>
      </c>
      <c r="F54" s="30">
        <v>1.33</v>
      </c>
      <c r="G54" s="29"/>
      <c r="H54" s="30"/>
      <c r="I54" s="152" t="s">
        <v>66</v>
      </c>
      <c r="J54" s="151"/>
      <c r="K54" s="73"/>
    </row>
    <row r="55" spans="1:11" ht="15">
      <c r="A55" s="150"/>
      <c r="B55" s="71"/>
      <c r="C55" s="29" t="s">
        <v>67</v>
      </c>
      <c r="D55" s="30">
        <v>0.5</v>
      </c>
      <c r="E55" s="29"/>
      <c r="F55" s="30"/>
      <c r="G55" s="18" t="s">
        <v>67</v>
      </c>
      <c r="H55" s="18">
        <v>0.5</v>
      </c>
      <c r="I55" s="18" t="s">
        <v>66</v>
      </c>
      <c r="J55" s="151"/>
      <c r="K55" s="74">
        <f>H55</f>
        <v>0.5</v>
      </c>
    </row>
    <row r="56" spans="1:11" ht="30.75" customHeight="1">
      <c r="A56" s="150"/>
      <c r="B56" s="37" t="s">
        <v>251</v>
      </c>
      <c r="C56" s="75"/>
      <c r="D56" s="66">
        <f>SUM(D54:D55)</f>
        <v>1.83</v>
      </c>
      <c r="E56" s="44"/>
      <c r="F56" s="66">
        <f>SUM(F54:F55)</f>
        <v>1.33</v>
      </c>
      <c r="G56" s="50"/>
      <c r="H56" s="40">
        <f>SUM(H54:H55)</f>
        <v>0.5</v>
      </c>
      <c r="I56" s="40">
        <f>SUM(I54:I55)</f>
        <v>0</v>
      </c>
      <c r="J56" s="40">
        <f>SUM(J54:J55)</f>
        <v>0</v>
      </c>
      <c r="K56" s="40">
        <f>SUM(K54:K55)</f>
        <v>0.5</v>
      </c>
    </row>
    <row r="57" spans="1:11" ht="32.25" customHeight="1">
      <c r="A57" s="148"/>
      <c r="B57" s="56" t="s">
        <v>252</v>
      </c>
      <c r="C57" s="57"/>
      <c r="D57" s="76">
        <f>D39+D45+D52+D56</f>
        <v>30.4</v>
      </c>
      <c r="E57" s="77"/>
      <c r="F57" s="76">
        <f>F39+F45+F52+F56</f>
        <v>3.73</v>
      </c>
      <c r="G57" s="77"/>
      <c r="H57" s="76">
        <f>H39+H45+H52+H56</f>
        <v>26.67</v>
      </c>
      <c r="I57" s="76"/>
      <c r="J57" s="76">
        <f>J39+J45+J52+J56</f>
        <v>9.23</v>
      </c>
      <c r="K57" s="76">
        <f>K39+K45+K52+K56</f>
        <v>9.74</v>
      </c>
    </row>
    <row r="58" spans="1:11" ht="33.75" customHeight="1">
      <c r="A58" s="24" t="s">
        <v>253</v>
      </c>
      <c r="B58" s="19" t="s">
        <v>254</v>
      </c>
      <c r="C58" s="69"/>
      <c r="D58" s="78"/>
      <c r="E58" s="52"/>
      <c r="F58" s="65"/>
      <c r="G58" s="63"/>
      <c r="H58" s="64"/>
      <c r="I58" s="100"/>
      <c r="J58" s="52"/>
      <c r="K58" s="13"/>
    </row>
    <row r="59" spans="1:11" ht="33.75" customHeight="1">
      <c r="A59" s="24" t="s">
        <v>255</v>
      </c>
      <c r="B59" s="26" t="s">
        <v>256</v>
      </c>
      <c r="C59" s="27"/>
      <c r="D59" s="28"/>
      <c r="E59" s="29"/>
      <c r="F59" s="30"/>
      <c r="G59" s="31"/>
      <c r="H59" s="36"/>
      <c r="I59" s="89"/>
      <c r="J59" s="52"/>
      <c r="K59" s="13"/>
    </row>
    <row r="60" spans="1:11" ht="26.25" customHeight="1">
      <c r="A60" s="24"/>
      <c r="B60" s="26"/>
      <c r="C60" s="27" t="s">
        <v>68</v>
      </c>
      <c r="D60" s="28">
        <v>3</v>
      </c>
      <c r="E60" s="29"/>
      <c r="F60" s="30"/>
      <c r="G60" s="79" t="s">
        <v>68</v>
      </c>
      <c r="H60" s="79">
        <v>3</v>
      </c>
      <c r="I60" s="79" t="s">
        <v>69</v>
      </c>
      <c r="J60" s="52"/>
      <c r="K60" s="34">
        <f>H60</f>
        <v>3</v>
      </c>
    </row>
    <row r="61" spans="1:11" ht="27.75" customHeight="1">
      <c r="A61" s="24"/>
      <c r="B61" s="26"/>
      <c r="C61" s="27" t="s">
        <v>70</v>
      </c>
      <c r="D61" s="28">
        <v>5.29</v>
      </c>
      <c r="E61" s="29"/>
      <c r="F61" s="30"/>
      <c r="G61" s="27" t="s">
        <v>70</v>
      </c>
      <c r="H61" s="28">
        <v>5.29</v>
      </c>
      <c r="I61" s="89" t="s">
        <v>69</v>
      </c>
      <c r="J61" s="52"/>
      <c r="K61" s="13"/>
    </row>
    <row r="62" spans="1:11" ht="21" customHeight="1">
      <c r="A62" s="24"/>
      <c r="B62" s="26"/>
      <c r="C62" s="27" t="s">
        <v>71</v>
      </c>
      <c r="D62" s="28">
        <v>7.875</v>
      </c>
      <c r="E62" s="29"/>
      <c r="F62" s="30"/>
      <c r="G62" s="79" t="s">
        <v>71</v>
      </c>
      <c r="H62" s="79">
        <f>D62-F62</f>
        <v>7.875</v>
      </c>
      <c r="I62" s="79" t="s">
        <v>72</v>
      </c>
      <c r="J62" s="52"/>
      <c r="K62" s="34">
        <f>H62</f>
        <v>7.875</v>
      </c>
    </row>
    <row r="63" spans="1:11" ht="24" customHeight="1">
      <c r="A63" s="24"/>
      <c r="B63" s="26"/>
      <c r="C63" s="27" t="s">
        <v>73</v>
      </c>
      <c r="D63" s="28">
        <v>2</v>
      </c>
      <c r="E63" s="29"/>
      <c r="F63" s="30"/>
      <c r="G63" s="80" t="s">
        <v>73</v>
      </c>
      <c r="H63" s="80">
        <f>D63-F63</f>
        <v>2</v>
      </c>
      <c r="I63" s="81" t="s">
        <v>74</v>
      </c>
      <c r="J63" s="80">
        <f>H63</f>
        <v>2</v>
      </c>
      <c r="K63" s="13"/>
    </row>
    <row r="64" spans="1:11" ht="30.75" customHeight="1">
      <c r="A64" s="24"/>
      <c r="B64" s="26"/>
      <c r="C64" s="27" t="s">
        <v>75</v>
      </c>
      <c r="D64" s="28">
        <v>2.374</v>
      </c>
      <c r="E64" s="29"/>
      <c r="F64" s="30"/>
      <c r="G64" s="79" t="s">
        <v>75</v>
      </c>
      <c r="H64" s="79">
        <v>2.374</v>
      </c>
      <c r="I64" s="79" t="s">
        <v>76</v>
      </c>
      <c r="J64" s="52"/>
      <c r="K64" s="13">
        <f>H64</f>
        <v>2.374</v>
      </c>
    </row>
    <row r="65" spans="1:11" ht="19.5" customHeight="1">
      <c r="A65" s="24"/>
      <c r="B65" s="37" t="s">
        <v>257</v>
      </c>
      <c r="C65" s="27"/>
      <c r="D65" s="38">
        <f>SUM(D59:D64)</f>
        <v>20.538999999999998</v>
      </c>
      <c r="E65" s="38"/>
      <c r="F65" s="38"/>
      <c r="G65" s="38"/>
      <c r="H65" s="40">
        <f>SUM(H59:H64)</f>
        <v>20.538999999999998</v>
      </c>
      <c r="I65" s="40"/>
      <c r="J65" s="40">
        <f>SUM(J59:J64)</f>
        <v>2</v>
      </c>
      <c r="K65" s="40">
        <f>SUM(K59:K64)</f>
        <v>13.249</v>
      </c>
    </row>
    <row r="66" spans="1:11" ht="27" customHeight="1">
      <c r="A66" s="24" t="s">
        <v>232</v>
      </c>
      <c r="B66" s="26" t="s">
        <v>258</v>
      </c>
      <c r="C66" s="27" t="s">
        <v>77</v>
      </c>
      <c r="D66" s="28">
        <v>1</v>
      </c>
      <c r="E66" s="29"/>
      <c r="F66" s="30"/>
      <c r="G66" s="54" t="s">
        <v>77</v>
      </c>
      <c r="H66" s="54">
        <f aca="true" t="shared" si="0" ref="H66:H72">D66-F66</f>
        <v>1</v>
      </c>
      <c r="I66" s="54" t="s">
        <v>78</v>
      </c>
      <c r="J66" s="54">
        <v>1</v>
      </c>
      <c r="K66" s="13"/>
    </row>
    <row r="67" spans="1:11" ht="15">
      <c r="A67" s="24"/>
      <c r="B67" s="26"/>
      <c r="C67" s="29" t="s">
        <v>79</v>
      </c>
      <c r="D67" s="28">
        <v>1.3</v>
      </c>
      <c r="E67" s="29" t="s">
        <v>79</v>
      </c>
      <c r="F67" s="30">
        <v>1.3</v>
      </c>
      <c r="G67" s="31"/>
      <c r="H67" s="36"/>
      <c r="I67" s="89"/>
      <c r="J67" s="52"/>
      <c r="K67" s="13"/>
    </row>
    <row r="68" spans="1:11" ht="19.5" customHeight="1">
      <c r="A68" s="24"/>
      <c r="B68" s="82"/>
      <c r="C68" s="31" t="s">
        <v>80</v>
      </c>
      <c r="D68" s="36">
        <v>0.5</v>
      </c>
      <c r="E68" s="31"/>
      <c r="F68" s="36"/>
      <c r="G68" s="54" t="s">
        <v>80</v>
      </c>
      <c r="H68" s="54">
        <f t="shared" si="0"/>
        <v>0.5</v>
      </c>
      <c r="I68" s="54" t="s">
        <v>81</v>
      </c>
      <c r="J68" s="54">
        <v>0.5</v>
      </c>
      <c r="K68" s="13"/>
    </row>
    <row r="69" spans="1:11" ht="15">
      <c r="A69" s="24"/>
      <c r="B69" s="26"/>
      <c r="C69" s="27" t="s">
        <v>82</v>
      </c>
      <c r="D69" s="28">
        <v>1.7</v>
      </c>
      <c r="E69" s="29" t="s">
        <v>82</v>
      </c>
      <c r="F69" s="30">
        <v>1.7</v>
      </c>
      <c r="G69" s="31"/>
      <c r="H69" s="36"/>
      <c r="I69" s="89" t="s">
        <v>81</v>
      </c>
      <c r="J69" s="52"/>
      <c r="K69" s="13"/>
    </row>
    <row r="70" spans="1:11" ht="18.75" customHeight="1">
      <c r="A70" s="24"/>
      <c r="B70" s="26"/>
      <c r="C70" s="27" t="s">
        <v>83</v>
      </c>
      <c r="D70" s="28">
        <v>2</v>
      </c>
      <c r="E70" s="29"/>
      <c r="F70" s="30"/>
      <c r="G70" s="83" t="s">
        <v>83</v>
      </c>
      <c r="H70" s="83">
        <f t="shared" si="0"/>
        <v>2</v>
      </c>
      <c r="I70" s="83" t="s">
        <v>84</v>
      </c>
      <c r="J70" s="83">
        <v>2</v>
      </c>
      <c r="K70" s="13"/>
    </row>
    <row r="71" spans="1:11" ht="15">
      <c r="A71" s="24"/>
      <c r="B71" s="26"/>
      <c r="C71" s="27" t="s">
        <v>85</v>
      </c>
      <c r="D71" s="28">
        <v>8.05</v>
      </c>
      <c r="E71" s="29"/>
      <c r="F71" s="30"/>
      <c r="G71" s="27" t="s">
        <v>85</v>
      </c>
      <c r="H71" s="28">
        <v>8.05</v>
      </c>
      <c r="I71" s="89"/>
      <c r="J71" s="52"/>
      <c r="K71" s="13"/>
    </row>
    <row r="72" spans="1:11" ht="16.5" customHeight="1">
      <c r="A72" s="24"/>
      <c r="B72" s="26"/>
      <c r="C72" s="27" t="s">
        <v>86</v>
      </c>
      <c r="D72" s="28">
        <v>1.4</v>
      </c>
      <c r="E72" s="29"/>
      <c r="F72" s="30"/>
      <c r="G72" s="31" t="s">
        <v>86</v>
      </c>
      <c r="H72" s="36">
        <f t="shared" si="0"/>
        <v>1.4</v>
      </c>
      <c r="I72" s="89" t="s">
        <v>87</v>
      </c>
      <c r="J72" s="52"/>
      <c r="K72" s="13"/>
    </row>
    <row r="73" spans="1:11" ht="15">
      <c r="A73" s="24"/>
      <c r="B73" s="26"/>
      <c r="C73" s="27" t="s">
        <v>88</v>
      </c>
      <c r="D73" s="28">
        <v>1</v>
      </c>
      <c r="E73" s="52"/>
      <c r="F73" s="52"/>
      <c r="G73" s="29" t="s">
        <v>88</v>
      </c>
      <c r="H73" s="30">
        <v>1</v>
      </c>
      <c r="I73" s="89"/>
      <c r="J73" s="52"/>
      <c r="K73" s="13"/>
    </row>
    <row r="74" spans="1:11" s="124" customFormat="1" ht="15">
      <c r="A74" s="153"/>
      <c r="B74" s="121"/>
      <c r="C74" s="179" t="s">
        <v>322</v>
      </c>
      <c r="D74" s="68">
        <v>0.6</v>
      </c>
      <c r="E74" s="122"/>
      <c r="F74" s="122"/>
      <c r="G74" s="175" t="s">
        <v>320</v>
      </c>
      <c r="H74" s="176">
        <v>0.6</v>
      </c>
      <c r="I74" s="177"/>
      <c r="J74" s="176">
        <v>0.6</v>
      </c>
      <c r="K74" s="123"/>
    </row>
    <row r="75" spans="1:11" s="124" customFormat="1" ht="15">
      <c r="A75" s="153"/>
      <c r="B75" s="121"/>
      <c r="C75" s="179" t="s">
        <v>323</v>
      </c>
      <c r="D75" s="68">
        <v>1.4</v>
      </c>
      <c r="E75" s="122"/>
      <c r="F75" s="122"/>
      <c r="G75" s="178" t="s">
        <v>321</v>
      </c>
      <c r="H75" s="176">
        <v>1.4</v>
      </c>
      <c r="I75" s="177"/>
      <c r="J75" s="176">
        <v>1.4</v>
      </c>
      <c r="K75" s="123"/>
    </row>
    <row r="76" spans="1:11" s="130" customFormat="1" ht="17.25" customHeight="1">
      <c r="A76" s="154"/>
      <c r="B76" s="125"/>
      <c r="C76" s="126" t="s">
        <v>324</v>
      </c>
      <c r="D76" s="127">
        <v>1.8</v>
      </c>
      <c r="E76" s="126"/>
      <c r="F76" s="126"/>
      <c r="G76" s="126" t="s">
        <v>324</v>
      </c>
      <c r="H76" s="128">
        <v>1.8</v>
      </c>
      <c r="I76" s="155" t="s">
        <v>89</v>
      </c>
      <c r="J76" s="126"/>
      <c r="K76" s="129"/>
    </row>
    <row r="77" spans="1:11" ht="22.5" customHeight="1">
      <c r="A77" s="156"/>
      <c r="B77" s="37" t="s">
        <v>259</v>
      </c>
      <c r="C77" s="27"/>
      <c r="D77" s="38">
        <f>SUM(D66:D76)</f>
        <v>20.750000000000004</v>
      </c>
      <c r="E77" s="38"/>
      <c r="F77" s="38">
        <f>SUM(F66:F76)</f>
        <v>3</v>
      </c>
      <c r="G77" s="38"/>
      <c r="H77" s="38">
        <f>SUM(H66:H76)</f>
        <v>17.75</v>
      </c>
      <c r="I77" s="38"/>
      <c r="J77" s="38">
        <f>SUM(J66:J76)</f>
        <v>5.5</v>
      </c>
      <c r="K77" s="13">
        <f>SUM(K66:K76)</f>
        <v>0</v>
      </c>
    </row>
    <row r="78" spans="1:11" ht="25.5" customHeight="1">
      <c r="A78" s="157" t="s">
        <v>235</v>
      </c>
      <c r="B78" s="71" t="s">
        <v>260</v>
      </c>
      <c r="C78" s="75"/>
      <c r="D78" s="38"/>
      <c r="E78" s="44"/>
      <c r="F78" s="66"/>
      <c r="G78" s="50"/>
      <c r="H78" s="66"/>
      <c r="I78" s="89"/>
      <c r="J78" s="52"/>
      <c r="K78" s="13"/>
    </row>
    <row r="79" spans="1:11" ht="21.75" customHeight="1">
      <c r="A79" s="157"/>
      <c r="B79" s="71"/>
      <c r="C79" s="84" t="s">
        <v>90</v>
      </c>
      <c r="D79" s="48">
        <v>9.868</v>
      </c>
      <c r="E79" s="44"/>
      <c r="F79" s="66"/>
      <c r="G79" s="79" t="s">
        <v>90</v>
      </c>
      <c r="H79" s="79">
        <f>D79-F79</f>
        <v>9.868</v>
      </c>
      <c r="I79" s="79" t="s">
        <v>91</v>
      </c>
      <c r="J79" s="52"/>
      <c r="K79" s="13">
        <f>H79</f>
        <v>9.868</v>
      </c>
    </row>
    <row r="80" spans="1:11" ht="22.5" customHeight="1">
      <c r="A80" s="157"/>
      <c r="B80" s="37" t="s">
        <v>261</v>
      </c>
      <c r="C80" s="75"/>
      <c r="D80" s="38">
        <v>9.868</v>
      </c>
      <c r="E80" s="44"/>
      <c r="F80" s="66"/>
      <c r="G80" s="50"/>
      <c r="H80" s="40">
        <f>H79</f>
        <v>9.868</v>
      </c>
      <c r="I80" s="40"/>
      <c r="J80" s="40">
        <f>J79</f>
        <v>0</v>
      </c>
      <c r="K80" s="40">
        <f>K79</f>
        <v>9.868</v>
      </c>
    </row>
    <row r="81" spans="1:11" ht="34.5" customHeight="1">
      <c r="A81" s="148"/>
      <c r="B81" s="56" t="s">
        <v>262</v>
      </c>
      <c r="C81" s="57"/>
      <c r="D81" s="76">
        <f>D65+D77+D78</f>
        <v>41.289</v>
      </c>
      <c r="E81" s="85"/>
      <c r="F81" s="86">
        <f>F65+F77+F78</f>
        <v>3</v>
      </c>
      <c r="G81" s="87"/>
      <c r="H81" s="76">
        <f>H65+H77+H80</f>
        <v>48.157000000000004</v>
      </c>
      <c r="I81" s="76"/>
      <c r="J81" s="76">
        <f>J65+J77+J80</f>
        <v>7.5</v>
      </c>
      <c r="K81" s="76">
        <f>K65+K77+K80</f>
        <v>23.117</v>
      </c>
    </row>
    <row r="82" spans="1:11" ht="26.25" customHeight="1">
      <c r="A82" s="20" t="s">
        <v>263</v>
      </c>
      <c r="B82" s="19" t="s">
        <v>264</v>
      </c>
      <c r="C82" s="69"/>
      <c r="D82" s="78"/>
      <c r="E82" s="52"/>
      <c r="F82" s="65"/>
      <c r="G82" s="63"/>
      <c r="H82" s="64"/>
      <c r="I82" s="100"/>
      <c r="J82" s="52"/>
      <c r="K82" s="13"/>
    </row>
    <row r="83" spans="1:11" ht="28.5" customHeight="1">
      <c r="A83" s="156" t="s">
        <v>229</v>
      </c>
      <c r="B83" s="82" t="s">
        <v>265</v>
      </c>
      <c r="C83" s="31" t="s">
        <v>92</v>
      </c>
      <c r="D83" s="36">
        <v>8.016</v>
      </c>
      <c r="E83" s="31"/>
      <c r="F83" s="36"/>
      <c r="G83" s="31" t="s">
        <v>92</v>
      </c>
      <c r="H83" s="36">
        <v>8.016</v>
      </c>
      <c r="I83" s="142" t="s">
        <v>93</v>
      </c>
      <c r="J83" s="52"/>
      <c r="K83" s="13"/>
    </row>
    <row r="84" spans="1:11" ht="15">
      <c r="A84" s="147"/>
      <c r="B84" s="26"/>
      <c r="C84" s="27" t="s">
        <v>94</v>
      </c>
      <c r="D84" s="28">
        <v>2</v>
      </c>
      <c r="E84" s="29" t="s">
        <v>95</v>
      </c>
      <c r="F84" s="30">
        <v>0.83</v>
      </c>
      <c r="G84" s="31" t="s">
        <v>96</v>
      </c>
      <c r="H84" s="36">
        <v>1.17</v>
      </c>
      <c r="I84" s="142" t="s">
        <v>97</v>
      </c>
      <c r="J84" s="52"/>
      <c r="K84" s="13"/>
    </row>
    <row r="85" spans="1:11" ht="15">
      <c r="A85" s="147"/>
      <c r="B85" s="26"/>
      <c r="C85" s="31" t="s">
        <v>98</v>
      </c>
      <c r="D85" s="36">
        <v>0.25</v>
      </c>
      <c r="E85" s="29" t="s">
        <v>98</v>
      </c>
      <c r="F85" s="30">
        <v>0.25</v>
      </c>
      <c r="G85" s="31"/>
      <c r="H85" s="36"/>
      <c r="I85" s="142"/>
      <c r="J85" s="52"/>
      <c r="K85" s="13"/>
    </row>
    <row r="86" spans="1:11" ht="18" customHeight="1">
      <c r="A86" s="147"/>
      <c r="B86" s="26"/>
      <c r="C86" s="31" t="s">
        <v>330</v>
      </c>
      <c r="D86" s="36">
        <v>1.84</v>
      </c>
      <c r="E86" s="88"/>
      <c r="F86" s="36"/>
      <c r="G86" s="83" t="s">
        <v>330</v>
      </c>
      <c r="H86" s="83">
        <v>1.84</v>
      </c>
      <c r="I86" s="83" t="s">
        <v>99</v>
      </c>
      <c r="J86" s="83"/>
      <c r="K86" s="13"/>
    </row>
    <row r="87" spans="1:11" ht="18" customHeight="1">
      <c r="A87" s="147"/>
      <c r="B87" s="26"/>
      <c r="C87" s="133" t="s">
        <v>347</v>
      </c>
      <c r="D87" s="133">
        <v>1.154</v>
      </c>
      <c r="E87" s="88"/>
      <c r="F87" s="36"/>
      <c r="G87" s="198" t="s">
        <v>347</v>
      </c>
      <c r="H87" s="198">
        <v>1.154</v>
      </c>
      <c r="I87" s="83"/>
      <c r="J87" s="198">
        <v>1.154</v>
      </c>
      <c r="K87" s="13"/>
    </row>
    <row r="88" spans="1:11" ht="18" customHeight="1">
      <c r="A88" s="147"/>
      <c r="B88" s="26"/>
      <c r="C88" s="88" t="s">
        <v>100</v>
      </c>
      <c r="D88" s="36">
        <v>1.5</v>
      </c>
      <c r="E88" s="89" t="s">
        <v>100</v>
      </c>
      <c r="F88" s="30">
        <v>1.5</v>
      </c>
      <c r="G88" s="31"/>
      <c r="H88" s="36">
        <v>0</v>
      </c>
      <c r="I88" s="83"/>
      <c r="J88" s="83"/>
      <c r="K88" s="13"/>
    </row>
    <row r="89" spans="1:11" ht="18" customHeight="1">
      <c r="A89" s="147"/>
      <c r="B89" s="26"/>
      <c r="C89" s="138" t="s">
        <v>348</v>
      </c>
      <c r="D89" s="48">
        <v>0.9</v>
      </c>
      <c r="E89" s="136"/>
      <c r="F89" s="136"/>
      <c r="G89" s="199" t="s">
        <v>348</v>
      </c>
      <c r="H89" s="200">
        <v>0.9</v>
      </c>
      <c r="I89" s="142"/>
      <c r="J89" s="201">
        <v>0.9</v>
      </c>
      <c r="K89" s="13"/>
    </row>
    <row r="90" spans="1:11" ht="18.75" customHeight="1">
      <c r="A90" s="147"/>
      <c r="B90" s="37" t="s">
        <v>266</v>
      </c>
      <c r="C90" s="27"/>
      <c r="D90" s="38">
        <f>SUM(D83:D89)</f>
        <v>15.66</v>
      </c>
      <c r="E90" s="38"/>
      <c r="F90" s="38">
        <f>SUM(F83:F88)</f>
        <v>2.58</v>
      </c>
      <c r="G90" s="38"/>
      <c r="H90" s="40">
        <f>SUM(H83:H89)</f>
        <v>13.08</v>
      </c>
      <c r="I90" s="40"/>
      <c r="J90" s="40">
        <f>SUM(J83:J89)</f>
        <v>2.054</v>
      </c>
      <c r="K90" s="40">
        <f>SUM(K83:K89)</f>
        <v>0</v>
      </c>
    </row>
    <row r="91" spans="1:11" ht="20.25" customHeight="1">
      <c r="A91" s="158" t="s">
        <v>232</v>
      </c>
      <c r="B91" s="90" t="s">
        <v>267</v>
      </c>
      <c r="C91" s="204" t="s">
        <v>101</v>
      </c>
      <c r="D91" s="205">
        <v>1.575</v>
      </c>
      <c r="E91" s="89" t="s">
        <v>102</v>
      </c>
      <c r="F91" s="92">
        <v>0.025</v>
      </c>
      <c r="G91" s="88"/>
      <c r="H91" s="36"/>
      <c r="I91" s="142" t="s">
        <v>103</v>
      </c>
      <c r="J91" s="52"/>
      <c r="K91" s="13"/>
    </row>
    <row r="92" spans="1:11" ht="18.75" customHeight="1">
      <c r="A92" s="158"/>
      <c r="B92" s="90"/>
      <c r="C92" s="204"/>
      <c r="D92" s="205"/>
      <c r="E92" s="89"/>
      <c r="F92" s="92"/>
      <c r="G92" s="88" t="s">
        <v>104</v>
      </c>
      <c r="H92" s="36">
        <v>0.02</v>
      </c>
      <c r="I92" s="142"/>
      <c r="J92" s="52"/>
      <c r="K92" s="13"/>
    </row>
    <row r="93" spans="1:11" ht="15" customHeight="1">
      <c r="A93" s="158"/>
      <c r="B93" s="90"/>
      <c r="C93" s="204"/>
      <c r="D93" s="205"/>
      <c r="E93" s="89" t="s">
        <v>105</v>
      </c>
      <c r="F93" s="92">
        <v>1.43</v>
      </c>
      <c r="G93" s="88"/>
      <c r="H93" s="36"/>
      <c r="I93" s="142"/>
      <c r="J93" s="52"/>
      <c r="K93" s="13"/>
    </row>
    <row r="94" spans="1:11" ht="18" customHeight="1">
      <c r="A94" s="158"/>
      <c r="B94" s="90"/>
      <c r="C94" s="204"/>
      <c r="D94" s="205"/>
      <c r="E94" s="89"/>
      <c r="F94" s="93"/>
      <c r="G94" s="88" t="s">
        <v>106</v>
      </c>
      <c r="H94" s="36">
        <v>0.1</v>
      </c>
      <c r="I94" s="142"/>
      <c r="J94" s="52"/>
      <c r="K94" s="13"/>
    </row>
    <row r="95" spans="1:11" ht="18.75" customHeight="1">
      <c r="A95" s="158"/>
      <c r="B95" s="37" t="s">
        <v>268</v>
      </c>
      <c r="C95" s="91"/>
      <c r="D95" s="38">
        <v>1.575</v>
      </c>
      <c r="E95" s="89"/>
      <c r="F95" s="94">
        <f>SUM(F91:F94)</f>
        <v>1.4549999999999998</v>
      </c>
      <c r="G95" s="94"/>
      <c r="H95" s="95">
        <f>SUM(H91:H94)</f>
        <v>0.12000000000000001</v>
      </c>
      <c r="I95" s="95"/>
      <c r="J95" s="95">
        <f>SUM(J91:J94)</f>
        <v>0</v>
      </c>
      <c r="K95" s="95">
        <f>SUM(K91:K94)</f>
        <v>0</v>
      </c>
    </row>
    <row r="96" spans="1:11" ht="30" customHeight="1">
      <c r="A96" s="147" t="s">
        <v>235</v>
      </c>
      <c r="B96" s="26" t="s">
        <v>269</v>
      </c>
      <c r="C96" s="69"/>
      <c r="D96" s="78"/>
      <c r="E96" s="52"/>
      <c r="F96" s="65"/>
      <c r="G96" s="63"/>
      <c r="H96" s="64"/>
      <c r="I96" s="100"/>
      <c r="J96" s="52"/>
      <c r="K96" s="13"/>
    </row>
    <row r="97" spans="1:11" ht="30" customHeight="1">
      <c r="A97" s="147"/>
      <c r="B97" s="26"/>
      <c r="C97" s="27" t="s">
        <v>107</v>
      </c>
      <c r="D97" s="28">
        <v>4.09</v>
      </c>
      <c r="E97" s="29"/>
      <c r="F97" s="23"/>
      <c r="G97" s="83" t="s">
        <v>107</v>
      </c>
      <c r="H97" s="83">
        <v>4.09</v>
      </c>
      <c r="I97" s="83" t="s">
        <v>108</v>
      </c>
      <c r="J97" s="83">
        <v>2</v>
      </c>
      <c r="K97" s="13">
        <v>2.09</v>
      </c>
    </row>
    <row r="98" spans="1:11" ht="15">
      <c r="A98" s="147"/>
      <c r="B98" s="26"/>
      <c r="C98" s="27" t="s">
        <v>109</v>
      </c>
      <c r="D98" s="28">
        <v>0.6</v>
      </c>
      <c r="E98" s="29" t="s">
        <v>109</v>
      </c>
      <c r="F98" s="30">
        <v>0.6</v>
      </c>
      <c r="G98" s="31"/>
      <c r="H98" s="36">
        <v>0</v>
      </c>
      <c r="I98" s="142" t="s">
        <v>110</v>
      </c>
      <c r="J98" s="52"/>
      <c r="K98" s="13"/>
    </row>
    <row r="99" spans="1:11" ht="15">
      <c r="A99" s="147"/>
      <c r="B99" s="26"/>
      <c r="C99" s="31" t="s">
        <v>327</v>
      </c>
      <c r="D99" s="36">
        <v>0.373</v>
      </c>
      <c r="E99" s="29"/>
      <c r="F99" s="30"/>
      <c r="G99" s="31" t="s">
        <v>327</v>
      </c>
      <c r="H99" s="36">
        <v>0.373</v>
      </c>
      <c r="I99" s="142" t="s">
        <v>110</v>
      </c>
      <c r="J99" s="52"/>
      <c r="K99" s="13"/>
    </row>
    <row r="100" spans="1:11" ht="15">
      <c r="A100" s="147"/>
      <c r="B100" s="26"/>
      <c r="C100" s="99" t="s">
        <v>328</v>
      </c>
      <c r="D100" s="70">
        <v>2.545</v>
      </c>
      <c r="E100" s="29"/>
      <c r="F100" s="30"/>
      <c r="G100" s="175" t="s">
        <v>328</v>
      </c>
      <c r="H100" s="180">
        <v>2.545</v>
      </c>
      <c r="I100" s="181"/>
      <c r="J100" s="178">
        <v>2.045</v>
      </c>
      <c r="K100" s="182">
        <v>0.5</v>
      </c>
    </row>
    <row r="101" spans="1:11" ht="17.25" customHeight="1">
      <c r="A101" s="147"/>
      <c r="B101" s="26"/>
      <c r="C101" s="133" t="s">
        <v>329</v>
      </c>
      <c r="D101" s="133">
        <v>2.8</v>
      </c>
      <c r="E101" s="29"/>
      <c r="F101" s="30"/>
      <c r="G101" s="133" t="s">
        <v>329</v>
      </c>
      <c r="H101" s="133">
        <v>2.8</v>
      </c>
      <c r="I101" s="133" t="s">
        <v>110</v>
      </c>
      <c r="J101" s="133"/>
      <c r="K101" s="134"/>
    </row>
    <row r="102" spans="1:11" ht="15">
      <c r="A102" s="147"/>
      <c r="B102" s="26"/>
      <c r="C102" s="29" t="s">
        <v>111</v>
      </c>
      <c r="D102" s="30">
        <v>1.255</v>
      </c>
      <c r="E102" s="29"/>
      <c r="F102" s="30"/>
      <c r="G102" s="29" t="s">
        <v>111</v>
      </c>
      <c r="H102" s="30">
        <v>1.255</v>
      </c>
      <c r="I102" s="142"/>
      <c r="J102" s="52"/>
      <c r="K102" s="13"/>
    </row>
    <row r="103" spans="1:11" ht="16.5" customHeight="1">
      <c r="A103" s="147"/>
      <c r="B103" s="37" t="s">
        <v>270</v>
      </c>
      <c r="C103" s="27"/>
      <c r="D103" s="38">
        <f>SUM(D97:D102)</f>
        <v>11.663</v>
      </c>
      <c r="E103" s="29"/>
      <c r="F103" s="66">
        <f>SUM(F97:F102)</f>
        <v>0.6</v>
      </c>
      <c r="G103" s="31"/>
      <c r="H103" s="40">
        <f>SUM(H97:H102)</f>
        <v>11.062999999999999</v>
      </c>
      <c r="I103" s="40"/>
      <c r="J103" s="40">
        <f>SUM(J97:J102)</f>
        <v>4.045</v>
      </c>
      <c r="K103" s="40">
        <f>SUM(K97:K102)</f>
        <v>2.59</v>
      </c>
    </row>
    <row r="104" spans="1:11" ht="28.5" customHeight="1">
      <c r="A104" s="147" t="s">
        <v>271</v>
      </c>
      <c r="B104" s="82" t="s">
        <v>340</v>
      </c>
      <c r="C104" s="27" t="s">
        <v>112</v>
      </c>
      <c r="D104" s="28">
        <v>1.9</v>
      </c>
      <c r="E104" s="52"/>
      <c r="F104" s="65"/>
      <c r="G104" s="83" t="s">
        <v>112</v>
      </c>
      <c r="H104" s="83">
        <v>1.9</v>
      </c>
      <c r="I104" s="83" t="s">
        <v>113</v>
      </c>
      <c r="J104" s="192">
        <v>1.9</v>
      </c>
      <c r="K104" s="13"/>
    </row>
    <row r="105" spans="1:11" ht="15">
      <c r="A105" s="147"/>
      <c r="B105" s="26"/>
      <c r="C105" s="27" t="s">
        <v>114</v>
      </c>
      <c r="D105" s="28">
        <v>0.7</v>
      </c>
      <c r="E105" s="52"/>
      <c r="F105" s="65"/>
      <c r="G105" s="36" t="s">
        <v>114</v>
      </c>
      <c r="H105" s="36">
        <v>0.7</v>
      </c>
      <c r="I105" s="36" t="s">
        <v>113</v>
      </c>
      <c r="J105" s="64"/>
      <c r="K105" s="64"/>
    </row>
    <row r="106" spans="1:11" ht="15">
      <c r="A106" s="147"/>
      <c r="B106" s="26"/>
      <c r="C106" s="31" t="s">
        <v>115</v>
      </c>
      <c r="D106" s="36">
        <v>0.8</v>
      </c>
      <c r="E106" s="29" t="s">
        <v>115</v>
      </c>
      <c r="F106" s="30">
        <v>0.8</v>
      </c>
      <c r="G106" s="31"/>
      <c r="H106" s="36"/>
      <c r="I106" s="36" t="s">
        <v>113</v>
      </c>
      <c r="J106" s="52"/>
      <c r="K106" s="13"/>
    </row>
    <row r="107" spans="1:11" ht="15">
      <c r="A107" s="156"/>
      <c r="B107" s="82"/>
      <c r="C107" s="36" t="s">
        <v>341</v>
      </c>
      <c r="D107" s="36">
        <v>0.7</v>
      </c>
      <c r="E107" s="29"/>
      <c r="F107" s="30"/>
      <c r="G107" s="190" t="s">
        <v>341</v>
      </c>
      <c r="H107" s="190">
        <v>0.7</v>
      </c>
      <c r="I107" s="55" t="s">
        <v>113</v>
      </c>
      <c r="J107" s="34"/>
      <c r="K107" s="191">
        <f>H107</f>
        <v>0.7</v>
      </c>
    </row>
    <row r="108" spans="1:11" ht="15">
      <c r="A108" s="156"/>
      <c r="B108" s="82"/>
      <c r="C108" s="36" t="s">
        <v>357</v>
      </c>
      <c r="D108" s="36"/>
      <c r="E108" s="29"/>
      <c r="F108" s="30"/>
      <c r="G108" s="55"/>
      <c r="H108" s="55"/>
      <c r="I108" s="55" t="s">
        <v>113</v>
      </c>
      <c r="J108" s="34"/>
      <c r="K108" s="34"/>
    </row>
    <row r="109" spans="1:11" ht="15">
      <c r="A109" s="156"/>
      <c r="B109" s="82"/>
      <c r="C109" s="36" t="s">
        <v>358</v>
      </c>
      <c r="D109" s="36">
        <v>0.9</v>
      </c>
      <c r="E109" s="29"/>
      <c r="F109" s="30"/>
      <c r="G109" s="190" t="s">
        <v>358</v>
      </c>
      <c r="H109" s="190">
        <v>0.9</v>
      </c>
      <c r="I109" s="55" t="s">
        <v>364</v>
      </c>
      <c r="J109" s="34"/>
      <c r="K109" s="194">
        <v>0.9</v>
      </c>
    </row>
    <row r="110" spans="1:11" ht="42.75">
      <c r="A110" s="156"/>
      <c r="B110" s="82"/>
      <c r="C110" s="36" t="s">
        <v>359</v>
      </c>
      <c r="D110" s="36"/>
      <c r="E110" s="29"/>
      <c r="F110" s="30"/>
      <c r="G110" s="55"/>
      <c r="H110" s="55"/>
      <c r="I110" s="197" t="s">
        <v>363</v>
      </c>
      <c r="J110" s="34"/>
      <c r="K110" s="34"/>
    </row>
    <row r="111" spans="1:11" ht="15">
      <c r="A111" s="156"/>
      <c r="B111" s="82"/>
      <c r="C111" s="36" t="s">
        <v>342</v>
      </c>
      <c r="D111" s="36">
        <v>1.15</v>
      </c>
      <c r="E111" s="29"/>
      <c r="F111" s="30"/>
      <c r="G111" s="190" t="s">
        <v>342</v>
      </c>
      <c r="H111" s="190">
        <v>1.15</v>
      </c>
      <c r="I111" s="55" t="s">
        <v>365</v>
      </c>
      <c r="J111" s="191">
        <v>1.15</v>
      </c>
      <c r="K111" s="34"/>
    </row>
    <row r="112" spans="1:11" ht="16.5" customHeight="1">
      <c r="A112" s="147"/>
      <c r="B112" s="26"/>
      <c r="C112" s="27" t="s">
        <v>343</v>
      </c>
      <c r="D112" s="28">
        <v>0.28</v>
      </c>
      <c r="E112" s="29"/>
      <c r="F112" s="23"/>
      <c r="G112" s="27" t="s">
        <v>343</v>
      </c>
      <c r="H112" s="28">
        <v>0.28</v>
      </c>
      <c r="I112" s="55" t="s">
        <v>365</v>
      </c>
      <c r="J112" s="52"/>
      <c r="K112" s="13"/>
    </row>
    <row r="113" spans="1:11" ht="16.5" customHeight="1">
      <c r="A113" s="147"/>
      <c r="B113" s="26"/>
      <c r="C113" s="27" t="s">
        <v>344</v>
      </c>
      <c r="D113" s="28">
        <v>1.15</v>
      </c>
      <c r="E113" s="29"/>
      <c r="F113" s="23"/>
      <c r="G113" s="193" t="s">
        <v>344</v>
      </c>
      <c r="H113" s="190">
        <v>1.15</v>
      </c>
      <c r="I113" s="55" t="s">
        <v>365</v>
      </c>
      <c r="J113" s="191">
        <v>1.15</v>
      </c>
      <c r="K113" s="13"/>
    </row>
    <row r="114" spans="1:11" ht="20.25" customHeight="1">
      <c r="A114" s="147"/>
      <c r="B114" s="26"/>
      <c r="C114" s="27" t="s">
        <v>345</v>
      </c>
      <c r="D114" s="28">
        <v>1.963</v>
      </c>
      <c r="E114" s="29"/>
      <c r="F114" s="30"/>
      <c r="G114" s="27" t="s">
        <v>345</v>
      </c>
      <c r="H114" s="28">
        <v>1.963</v>
      </c>
      <c r="I114" s="188" t="s">
        <v>116</v>
      </c>
      <c r="J114" s="83"/>
      <c r="K114" s="13"/>
    </row>
    <row r="115" spans="1:11" ht="15">
      <c r="A115" s="147"/>
      <c r="B115" s="26"/>
      <c r="C115" s="31" t="s">
        <v>117</v>
      </c>
      <c r="D115" s="36">
        <v>1.35</v>
      </c>
      <c r="E115" s="29" t="s">
        <v>117</v>
      </c>
      <c r="F115" s="30">
        <v>1.35</v>
      </c>
      <c r="G115" s="31"/>
      <c r="H115" s="36"/>
      <c r="I115" s="188" t="s">
        <v>116</v>
      </c>
      <c r="J115" s="52"/>
      <c r="K115" s="13"/>
    </row>
    <row r="116" spans="1:11" ht="28.5">
      <c r="A116" s="147"/>
      <c r="B116" s="26"/>
      <c r="C116" s="31" t="s">
        <v>346</v>
      </c>
      <c r="D116" s="36">
        <v>1.99</v>
      </c>
      <c r="E116" s="29"/>
      <c r="F116" s="30"/>
      <c r="G116" s="31" t="s">
        <v>346</v>
      </c>
      <c r="H116" s="36">
        <v>1.99</v>
      </c>
      <c r="I116" s="189" t="s">
        <v>361</v>
      </c>
      <c r="J116" s="159"/>
      <c r="K116" s="13"/>
    </row>
    <row r="117" spans="1:11" ht="15">
      <c r="A117" s="147"/>
      <c r="B117" s="26"/>
      <c r="C117" s="31" t="s">
        <v>360</v>
      </c>
      <c r="D117" s="36">
        <v>1.1</v>
      </c>
      <c r="E117" s="29"/>
      <c r="F117" s="30"/>
      <c r="G117" s="193" t="s">
        <v>360</v>
      </c>
      <c r="H117" s="190">
        <v>1.1</v>
      </c>
      <c r="I117" s="196" t="s">
        <v>362</v>
      </c>
      <c r="J117" s="182"/>
      <c r="K117" s="195">
        <f>H117</f>
        <v>1.1</v>
      </c>
    </row>
    <row r="118" spans="1:11" ht="23.25" customHeight="1">
      <c r="A118" s="147"/>
      <c r="B118" s="37" t="s">
        <v>272</v>
      </c>
      <c r="C118" s="27"/>
      <c r="D118" s="38">
        <f>SUM(D104:D117)</f>
        <v>13.982999999999999</v>
      </c>
      <c r="E118" s="38"/>
      <c r="F118" s="38">
        <f>SUM(F104:F117)</f>
        <v>2.1500000000000004</v>
      </c>
      <c r="G118" s="38"/>
      <c r="H118" s="40">
        <f>SUM(H104:H117)</f>
        <v>11.832999999999998</v>
      </c>
      <c r="I118" s="40"/>
      <c r="J118" s="40">
        <f>SUM(J104:J117)</f>
        <v>4.199999999999999</v>
      </c>
      <c r="K118" s="40">
        <f>SUM(K104:K117)</f>
        <v>2.7</v>
      </c>
    </row>
    <row r="119" spans="1:11" ht="27" customHeight="1">
      <c r="A119" s="147" t="s">
        <v>273</v>
      </c>
      <c r="B119" s="26" t="s">
        <v>274</v>
      </c>
      <c r="C119" s="27" t="s">
        <v>118</v>
      </c>
      <c r="D119" s="68">
        <v>1.3</v>
      </c>
      <c r="E119" s="52"/>
      <c r="F119" s="65"/>
      <c r="G119" s="18" t="s">
        <v>118</v>
      </c>
      <c r="H119" s="18">
        <v>1.3</v>
      </c>
      <c r="I119" s="18" t="s">
        <v>119</v>
      </c>
      <c r="J119" s="13"/>
      <c r="K119" s="13">
        <v>1.3</v>
      </c>
    </row>
    <row r="120" spans="1:11" ht="15">
      <c r="A120" s="147"/>
      <c r="B120" s="26"/>
      <c r="C120" s="27" t="s">
        <v>120</v>
      </c>
      <c r="D120" s="68">
        <v>2</v>
      </c>
      <c r="E120" s="52"/>
      <c r="F120" s="65"/>
      <c r="G120" s="31" t="s">
        <v>120</v>
      </c>
      <c r="H120" s="70">
        <v>2</v>
      </c>
      <c r="I120" s="142" t="s">
        <v>119</v>
      </c>
      <c r="J120" s="52"/>
      <c r="K120" s="13"/>
    </row>
    <row r="121" spans="1:11" ht="15">
      <c r="A121" s="147"/>
      <c r="B121" s="26"/>
      <c r="C121" s="31" t="s">
        <v>121</v>
      </c>
      <c r="D121" s="36">
        <v>1.6</v>
      </c>
      <c r="E121" s="29" t="s">
        <v>121</v>
      </c>
      <c r="F121" s="30">
        <v>1.6</v>
      </c>
      <c r="G121" s="31"/>
      <c r="H121" s="70"/>
      <c r="I121" s="142"/>
      <c r="J121" s="52"/>
      <c r="K121" s="13"/>
    </row>
    <row r="122" spans="1:11" ht="22.5" customHeight="1">
      <c r="A122" s="147"/>
      <c r="B122" s="37" t="s">
        <v>275</v>
      </c>
      <c r="C122" s="27"/>
      <c r="D122" s="38">
        <f>SUM(D119:D121)</f>
        <v>4.9</v>
      </c>
      <c r="E122" s="38"/>
      <c r="F122" s="38">
        <f>SUM(F119:F121)</f>
        <v>1.6</v>
      </c>
      <c r="G122" s="38"/>
      <c r="H122" s="40">
        <f>SUM(H119:H121)</f>
        <v>3.3</v>
      </c>
      <c r="I122" s="40"/>
      <c r="J122" s="40">
        <f>SUM(J119:J121)</f>
        <v>0</v>
      </c>
      <c r="K122" s="40">
        <f>SUM(K119:K121)</f>
        <v>1.3</v>
      </c>
    </row>
    <row r="123" spans="1:11" ht="18.75" customHeight="1">
      <c r="A123" s="147" t="s">
        <v>276</v>
      </c>
      <c r="B123" s="26" t="s">
        <v>277</v>
      </c>
      <c r="C123" s="133" t="s">
        <v>349</v>
      </c>
      <c r="D123" s="133">
        <v>0.4</v>
      </c>
      <c r="E123" s="29"/>
      <c r="F123" s="30"/>
      <c r="G123" s="198" t="s">
        <v>349</v>
      </c>
      <c r="H123" s="198">
        <v>0.4</v>
      </c>
      <c r="I123" s="133" t="s">
        <v>93</v>
      </c>
      <c r="J123" s="192">
        <v>0.4</v>
      </c>
      <c r="K123" s="13"/>
    </row>
    <row r="124" spans="1:11" ht="18.75" customHeight="1">
      <c r="A124" s="147"/>
      <c r="B124" s="26"/>
      <c r="C124" s="133" t="s">
        <v>350</v>
      </c>
      <c r="D124" s="133">
        <v>1.3</v>
      </c>
      <c r="E124" s="29"/>
      <c r="F124" s="30"/>
      <c r="G124" s="133" t="s">
        <v>350</v>
      </c>
      <c r="H124" s="133">
        <v>1.3</v>
      </c>
      <c r="I124" s="133" t="s">
        <v>93</v>
      </c>
      <c r="J124" s="83"/>
      <c r="K124" s="13"/>
    </row>
    <row r="125" spans="1:11" ht="18.75" customHeight="1">
      <c r="A125" s="147"/>
      <c r="B125" s="26"/>
      <c r="C125" s="133" t="s">
        <v>351</v>
      </c>
      <c r="D125" s="133">
        <v>0.5</v>
      </c>
      <c r="E125" s="29"/>
      <c r="F125" s="30"/>
      <c r="G125" s="198" t="s">
        <v>351</v>
      </c>
      <c r="H125" s="198">
        <v>0.5</v>
      </c>
      <c r="I125" s="133" t="s">
        <v>93</v>
      </c>
      <c r="J125" s="192">
        <v>0.5</v>
      </c>
      <c r="K125" s="167"/>
    </row>
    <row r="126" spans="1:11" ht="18.75" customHeight="1">
      <c r="A126" s="147"/>
      <c r="B126" s="26"/>
      <c r="C126" s="133" t="s">
        <v>352</v>
      </c>
      <c r="D126" s="133">
        <v>0.65</v>
      </c>
      <c r="E126" s="29"/>
      <c r="F126" s="30"/>
      <c r="G126" s="133" t="s">
        <v>352</v>
      </c>
      <c r="H126" s="133">
        <v>0.65</v>
      </c>
      <c r="I126" s="133"/>
      <c r="J126" s="83"/>
      <c r="K126" s="167"/>
    </row>
    <row r="127" spans="1:11" ht="34.5" customHeight="1">
      <c r="A127" s="147"/>
      <c r="B127" s="26"/>
      <c r="C127" s="133" t="s">
        <v>353</v>
      </c>
      <c r="D127" s="133">
        <v>1</v>
      </c>
      <c r="E127" s="29"/>
      <c r="F127" s="30"/>
      <c r="G127" s="198" t="s">
        <v>353</v>
      </c>
      <c r="H127" s="198">
        <v>1</v>
      </c>
      <c r="I127" s="133" t="s">
        <v>366</v>
      </c>
      <c r="J127" s="192">
        <v>1</v>
      </c>
      <c r="K127" s="13"/>
    </row>
    <row r="128" spans="1:11" s="171" customFormat="1" ht="18.75" customHeight="1">
      <c r="A128" s="168"/>
      <c r="B128" s="169"/>
      <c r="C128" s="133" t="s">
        <v>354</v>
      </c>
      <c r="D128" s="133">
        <v>1</v>
      </c>
      <c r="E128" s="135"/>
      <c r="F128" s="170"/>
      <c r="G128" s="133" t="s">
        <v>354</v>
      </c>
      <c r="H128" s="133">
        <v>1</v>
      </c>
      <c r="I128" s="83"/>
      <c r="J128" s="83"/>
      <c r="K128" s="132"/>
    </row>
    <row r="129" spans="1:11" s="171" customFormat="1" ht="18.75" customHeight="1">
      <c r="A129" s="168"/>
      <c r="B129" s="169"/>
      <c r="C129" s="133" t="s">
        <v>334</v>
      </c>
      <c r="D129" s="133">
        <v>0.324</v>
      </c>
      <c r="E129" s="135"/>
      <c r="F129" s="170"/>
      <c r="G129" s="188" t="s">
        <v>334</v>
      </c>
      <c r="H129" s="188">
        <v>0.324</v>
      </c>
      <c r="I129" s="137"/>
      <c r="J129" s="137"/>
      <c r="K129" s="132"/>
    </row>
    <row r="130" spans="1:11" ht="24" customHeight="1">
      <c r="A130" s="147"/>
      <c r="B130" s="37" t="s">
        <v>278</v>
      </c>
      <c r="C130" s="27"/>
      <c r="D130" s="38">
        <v>4.524</v>
      </c>
      <c r="E130" s="29"/>
      <c r="F130" s="30"/>
      <c r="G130" s="31"/>
      <c r="H130" s="40">
        <v>4.524</v>
      </c>
      <c r="I130" s="40"/>
      <c r="J130" s="40">
        <f>SUM(J123:J128)</f>
        <v>1.9</v>
      </c>
      <c r="K130" s="40">
        <f>K123</f>
        <v>0</v>
      </c>
    </row>
    <row r="131" spans="1:11" ht="32.25" customHeight="1">
      <c r="A131" s="147" t="s">
        <v>279</v>
      </c>
      <c r="B131" s="26" t="s">
        <v>280</v>
      </c>
      <c r="C131" s="27" t="s">
        <v>122</v>
      </c>
      <c r="D131" s="68">
        <v>4.667</v>
      </c>
      <c r="E131" s="29"/>
      <c r="F131" s="30"/>
      <c r="G131" s="31" t="s">
        <v>122</v>
      </c>
      <c r="H131" s="70">
        <v>4.667</v>
      </c>
      <c r="I131" s="142" t="s">
        <v>123</v>
      </c>
      <c r="J131" s="52"/>
      <c r="K131" s="13"/>
    </row>
    <row r="132" spans="1:11" ht="15">
      <c r="A132" s="147"/>
      <c r="B132" s="26"/>
      <c r="C132" s="31" t="s">
        <v>124</v>
      </c>
      <c r="D132" s="36">
        <v>1.5</v>
      </c>
      <c r="E132" s="29" t="s">
        <v>124</v>
      </c>
      <c r="F132" s="30">
        <v>1.5</v>
      </c>
      <c r="G132" s="31"/>
      <c r="H132" s="70"/>
      <c r="I132" s="142"/>
      <c r="J132" s="52"/>
      <c r="K132" s="13"/>
    </row>
    <row r="133" spans="1:11" ht="23.25" customHeight="1">
      <c r="A133" s="147"/>
      <c r="B133" s="37" t="s">
        <v>281</v>
      </c>
      <c r="C133" s="27"/>
      <c r="D133" s="38">
        <f>SUM(D131:D132)</f>
        <v>6.167</v>
      </c>
      <c r="E133" s="29"/>
      <c r="F133" s="66">
        <f>SUM(F131:F132)</f>
        <v>1.5</v>
      </c>
      <c r="G133" s="24"/>
      <c r="H133" s="40">
        <f>SUM(H131:H132)</f>
        <v>4.667</v>
      </c>
      <c r="I133" s="40"/>
      <c r="J133" s="40">
        <f>SUM(J131:J132)</f>
        <v>0</v>
      </c>
      <c r="K133" s="40">
        <f>SUM(K131:K132)</f>
        <v>0</v>
      </c>
    </row>
    <row r="134" spans="1:11" ht="33" customHeight="1">
      <c r="A134" s="148"/>
      <c r="B134" s="56" t="s">
        <v>282</v>
      </c>
      <c r="C134" s="57"/>
      <c r="D134" s="96">
        <f>D90+D95+D103+D118+D122+D130+D133</f>
        <v>58.472</v>
      </c>
      <c r="E134" s="86"/>
      <c r="F134" s="86">
        <f>F90+F95+F103+F118+F122+F130+F133</f>
        <v>9.885</v>
      </c>
      <c r="G134" s="77"/>
      <c r="H134" s="96">
        <f>H90+H95+H103+H118+H122+H130+H133</f>
        <v>48.586999999999996</v>
      </c>
      <c r="I134" s="96"/>
      <c r="J134" s="96">
        <f>J90+J95+J103+J118+J122+J130+J133</f>
        <v>12.199</v>
      </c>
      <c r="K134" s="96">
        <f>K90+K95+K103+K118+K122+K130+K133</f>
        <v>6.59</v>
      </c>
    </row>
    <row r="135" spans="1:11" ht="19.5" customHeight="1">
      <c r="A135" s="24" t="s">
        <v>283</v>
      </c>
      <c r="B135" s="19" t="s">
        <v>284</v>
      </c>
      <c r="C135" s="69"/>
      <c r="D135" s="78"/>
      <c r="E135" s="52"/>
      <c r="F135" s="65"/>
      <c r="G135" s="63"/>
      <c r="H135" s="64"/>
      <c r="I135" s="100"/>
      <c r="J135" s="52"/>
      <c r="K135" s="13"/>
    </row>
    <row r="136" spans="1:11" ht="35.25" customHeight="1">
      <c r="A136" s="24" t="s">
        <v>229</v>
      </c>
      <c r="B136" s="97" t="s">
        <v>285</v>
      </c>
      <c r="C136" s="31" t="s">
        <v>125</v>
      </c>
      <c r="D136" s="64">
        <v>1</v>
      </c>
      <c r="E136" s="89" t="s">
        <v>126</v>
      </c>
      <c r="F136" s="30">
        <v>0.3</v>
      </c>
      <c r="G136" s="63"/>
      <c r="H136" s="64"/>
      <c r="I136" s="89" t="s">
        <v>127</v>
      </c>
      <c r="J136" s="52"/>
      <c r="K136" s="13"/>
    </row>
    <row r="137" spans="1:11" ht="28.5">
      <c r="A137" s="147"/>
      <c r="B137" s="26"/>
      <c r="C137" s="27"/>
      <c r="D137" s="38"/>
      <c r="E137" s="89" t="s">
        <v>128</v>
      </c>
      <c r="F137" s="30">
        <v>0.7</v>
      </c>
      <c r="G137" s="24"/>
      <c r="H137" s="98"/>
      <c r="I137" s="89"/>
      <c r="J137" s="52"/>
      <c r="K137" s="13"/>
    </row>
    <row r="138" spans="1:11" ht="15">
      <c r="A138" s="147"/>
      <c r="B138" s="26"/>
      <c r="C138" s="31" t="s">
        <v>129</v>
      </c>
      <c r="D138" s="70">
        <v>2</v>
      </c>
      <c r="E138" s="89"/>
      <c r="F138" s="30"/>
      <c r="G138" s="31" t="s">
        <v>129</v>
      </c>
      <c r="H138" s="70">
        <v>2</v>
      </c>
      <c r="I138" s="89" t="s">
        <v>127</v>
      </c>
      <c r="J138" s="52"/>
      <c r="K138" s="13"/>
    </row>
    <row r="139" spans="1:11" ht="23.25" customHeight="1">
      <c r="A139" s="147"/>
      <c r="B139" s="37" t="s">
        <v>286</v>
      </c>
      <c r="C139" s="27"/>
      <c r="D139" s="38">
        <f>SUM(D136:D138)</f>
        <v>3</v>
      </c>
      <c r="E139" s="38"/>
      <c r="F139" s="38">
        <f>SUM(F136:F138)</f>
        <v>1</v>
      </c>
      <c r="G139" s="38"/>
      <c r="H139" s="40">
        <f>SUM(H136:H138)</f>
        <v>2</v>
      </c>
      <c r="I139" s="40"/>
      <c r="J139" s="40">
        <f>SUM(J136:J138)</f>
        <v>0</v>
      </c>
      <c r="K139" s="40">
        <f>SUM(K136:K138)</f>
        <v>0</v>
      </c>
    </row>
    <row r="140" spans="1:11" ht="24.75" customHeight="1">
      <c r="A140" s="156" t="s">
        <v>232</v>
      </c>
      <c r="B140" s="82" t="s">
        <v>287</v>
      </c>
      <c r="C140" s="27" t="s">
        <v>130</v>
      </c>
      <c r="D140" s="28">
        <v>1</v>
      </c>
      <c r="E140" s="29"/>
      <c r="F140" s="30"/>
      <c r="G140" s="27" t="s">
        <v>130</v>
      </c>
      <c r="H140" s="28">
        <v>1</v>
      </c>
      <c r="I140" s="89" t="s">
        <v>131</v>
      </c>
      <c r="J140" s="52"/>
      <c r="K140" s="13"/>
    </row>
    <row r="141" spans="1:11" ht="21.75" customHeight="1">
      <c r="A141" s="156"/>
      <c r="B141" s="82"/>
      <c r="C141" s="27" t="s">
        <v>132</v>
      </c>
      <c r="D141" s="28">
        <v>2</v>
      </c>
      <c r="E141" s="29"/>
      <c r="F141" s="30"/>
      <c r="G141" s="79" t="s">
        <v>132</v>
      </c>
      <c r="H141" s="79">
        <v>2</v>
      </c>
      <c r="I141" s="79"/>
      <c r="J141" s="52"/>
      <c r="K141" s="13">
        <f>H141</f>
        <v>2</v>
      </c>
    </row>
    <row r="142" spans="1:11" ht="15">
      <c r="A142" s="156"/>
      <c r="B142" s="82"/>
      <c r="C142" s="31" t="s">
        <v>133</v>
      </c>
      <c r="D142" s="36">
        <v>1.4</v>
      </c>
      <c r="E142" s="29"/>
      <c r="F142" s="30"/>
      <c r="G142" s="31" t="s">
        <v>133</v>
      </c>
      <c r="H142" s="36">
        <v>1.4</v>
      </c>
      <c r="I142" s="89" t="s">
        <v>131</v>
      </c>
      <c r="J142" s="52"/>
      <c r="K142" s="13"/>
    </row>
    <row r="143" spans="1:11" ht="15">
      <c r="A143" s="156"/>
      <c r="B143" s="82"/>
      <c r="C143" s="31"/>
      <c r="D143" s="36"/>
      <c r="E143" s="29"/>
      <c r="F143" s="30"/>
      <c r="G143" s="31"/>
      <c r="H143" s="36"/>
      <c r="I143" s="89"/>
      <c r="J143" s="52"/>
      <c r="K143" s="13"/>
    </row>
    <row r="144" spans="1:11" ht="27.75" customHeight="1">
      <c r="A144" s="156"/>
      <c r="B144" s="82"/>
      <c r="C144" s="31" t="s">
        <v>134</v>
      </c>
      <c r="D144" s="36">
        <v>1</v>
      </c>
      <c r="E144" s="29"/>
      <c r="F144" s="30"/>
      <c r="G144" s="83" t="s">
        <v>134</v>
      </c>
      <c r="H144" s="83">
        <v>1</v>
      </c>
      <c r="I144" s="83" t="s">
        <v>135</v>
      </c>
      <c r="J144" s="83">
        <v>1</v>
      </c>
      <c r="K144" s="13"/>
    </row>
    <row r="145" spans="1:11" ht="18" customHeight="1">
      <c r="A145" s="156"/>
      <c r="B145" s="82"/>
      <c r="C145" s="31" t="s">
        <v>136</v>
      </c>
      <c r="D145" s="36">
        <v>1</v>
      </c>
      <c r="E145" s="29"/>
      <c r="F145" s="30"/>
      <c r="G145" s="79" t="s">
        <v>136</v>
      </c>
      <c r="H145" s="79">
        <v>1</v>
      </c>
      <c r="I145" s="79"/>
      <c r="J145" s="83"/>
      <c r="K145" s="13">
        <f>H145</f>
        <v>1</v>
      </c>
    </row>
    <row r="146" spans="1:11" ht="41.25" customHeight="1">
      <c r="A146" s="156"/>
      <c r="B146" s="82"/>
      <c r="C146" s="31" t="s">
        <v>137</v>
      </c>
      <c r="D146" s="36">
        <v>4.8</v>
      </c>
      <c r="E146" s="29"/>
      <c r="F146" s="30"/>
      <c r="G146" s="31" t="s">
        <v>137</v>
      </c>
      <c r="H146" s="70">
        <v>4.8</v>
      </c>
      <c r="I146" s="89" t="s">
        <v>138</v>
      </c>
      <c r="J146" s="52"/>
      <c r="K146" s="13"/>
    </row>
    <row r="147" spans="1:11" ht="27.75" customHeight="1">
      <c r="A147" s="156"/>
      <c r="B147" s="82"/>
      <c r="C147" s="31" t="s">
        <v>139</v>
      </c>
      <c r="D147" s="36">
        <v>1</v>
      </c>
      <c r="E147" s="31"/>
      <c r="F147" s="30"/>
      <c r="G147" s="79" t="s">
        <v>139</v>
      </c>
      <c r="H147" s="79">
        <v>1</v>
      </c>
      <c r="I147" s="79" t="s">
        <v>140</v>
      </c>
      <c r="J147" s="52"/>
      <c r="K147" s="13">
        <f>H147</f>
        <v>1</v>
      </c>
    </row>
    <row r="148" spans="1:11" ht="15">
      <c r="A148" s="156"/>
      <c r="B148" s="82"/>
      <c r="C148" s="29" t="s">
        <v>141</v>
      </c>
      <c r="D148" s="36">
        <v>1</v>
      </c>
      <c r="E148" s="29" t="s">
        <v>141</v>
      </c>
      <c r="F148" s="30">
        <v>1</v>
      </c>
      <c r="G148" s="31"/>
      <c r="H148" s="36"/>
      <c r="I148" s="89"/>
      <c r="J148" s="52"/>
      <c r="K148" s="13"/>
    </row>
    <row r="149" spans="1:11" ht="29.25" customHeight="1">
      <c r="A149" s="156"/>
      <c r="B149" s="82"/>
      <c r="C149" s="31" t="s">
        <v>142</v>
      </c>
      <c r="D149" s="36">
        <v>0.642</v>
      </c>
      <c r="E149" s="29"/>
      <c r="F149" s="30"/>
      <c r="G149" s="83" t="s">
        <v>142</v>
      </c>
      <c r="H149" s="83">
        <v>0.642</v>
      </c>
      <c r="I149" s="83" t="s">
        <v>140</v>
      </c>
      <c r="J149" s="83">
        <v>0.642</v>
      </c>
      <c r="K149" s="13"/>
    </row>
    <row r="150" spans="1:11" ht="36" customHeight="1">
      <c r="A150" s="156"/>
      <c r="B150" s="82"/>
      <c r="C150" s="31" t="s">
        <v>143</v>
      </c>
      <c r="D150" s="70">
        <v>0.358</v>
      </c>
      <c r="E150" s="29"/>
      <c r="F150" s="30"/>
      <c r="G150" s="83" t="s">
        <v>143</v>
      </c>
      <c r="H150" s="83">
        <v>0.358</v>
      </c>
      <c r="I150" s="83" t="s">
        <v>140</v>
      </c>
      <c r="J150" s="83">
        <f>H150</f>
        <v>0.358</v>
      </c>
      <c r="K150" s="13"/>
    </row>
    <row r="151" spans="1:11" ht="36" customHeight="1">
      <c r="A151" s="156"/>
      <c r="B151" s="82"/>
      <c r="C151" s="31" t="s">
        <v>144</v>
      </c>
      <c r="D151" s="36">
        <v>2</v>
      </c>
      <c r="E151" s="29" t="s">
        <v>145</v>
      </c>
      <c r="F151" s="30">
        <v>1</v>
      </c>
      <c r="G151" s="31" t="s">
        <v>146</v>
      </c>
      <c r="H151" s="36">
        <v>1</v>
      </c>
      <c r="I151" s="89" t="s">
        <v>147</v>
      </c>
      <c r="J151" s="52"/>
      <c r="K151" s="13"/>
    </row>
    <row r="152" spans="1:11" ht="24.75" customHeight="1">
      <c r="A152" s="156"/>
      <c r="B152" s="37" t="s">
        <v>288</v>
      </c>
      <c r="C152" s="27"/>
      <c r="D152" s="38">
        <f>SUM(D140:D151)</f>
        <v>16.2</v>
      </c>
      <c r="E152" s="38"/>
      <c r="F152" s="38">
        <f>SUM(F140:F151)</f>
        <v>2</v>
      </c>
      <c r="G152" s="38"/>
      <c r="H152" s="40">
        <f>SUM(H140:H151)</f>
        <v>14.2</v>
      </c>
      <c r="I152" s="40"/>
      <c r="J152" s="40">
        <f>SUM(J140:J151)</f>
        <v>2</v>
      </c>
      <c r="K152" s="40">
        <f>SUM(K140:K151)</f>
        <v>4</v>
      </c>
    </row>
    <row r="153" spans="1:11" ht="24" customHeight="1">
      <c r="A153" s="147" t="s">
        <v>235</v>
      </c>
      <c r="B153" s="82" t="s">
        <v>289</v>
      </c>
      <c r="C153" s="69"/>
      <c r="D153" s="63"/>
      <c r="E153" s="63"/>
      <c r="F153" s="63"/>
      <c r="G153" s="63"/>
      <c r="H153" s="63"/>
      <c r="I153" s="82"/>
      <c r="J153" s="52"/>
      <c r="K153" s="13"/>
    </row>
    <row r="154" spans="1:11" ht="21" customHeight="1">
      <c r="A154" s="147"/>
      <c r="B154" s="82"/>
      <c r="C154" s="27" t="s">
        <v>148</v>
      </c>
      <c r="D154" s="28">
        <v>2.36</v>
      </c>
      <c r="E154" s="29"/>
      <c r="F154" s="30"/>
      <c r="G154" s="83" t="s">
        <v>148</v>
      </c>
      <c r="H154" s="83">
        <v>2.36</v>
      </c>
      <c r="I154" s="83" t="s">
        <v>149</v>
      </c>
      <c r="J154" s="83">
        <f>H154</f>
        <v>2.36</v>
      </c>
      <c r="K154" s="13"/>
    </row>
    <row r="155" spans="1:11" ht="15">
      <c r="A155" s="147"/>
      <c r="B155" s="82"/>
      <c r="C155" s="27" t="s">
        <v>150</v>
      </c>
      <c r="D155" s="28">
        <v>1.3</v>
      </c>
      <c r="E155" s="29" t="s">
        <v>150</v>
      </c>
      <c r="F155" s="30">
        <v>1.3</v>
      </c>
      <c r="G155" s="31"/>
      <c r="H155" s="36"/>
      <c r="I155" s="89" t="s">
        <v>149</v>
      </c>
      <c r="J155" s="52"/>
      <c r="K155" s="13"/>
    </row>
    <row r="156" spans="1:11" ht="17.25" customHeight="1">
      <c r="A156" s="147"/>
      <c r="B156" s="82"/>
      <c r="C156" s="27" t="s">
        <v>151</v>
      </c>
      <c r="D156" s="28">
        <v>1</v>
      </c>
      <c r="E156" s="29" t="s">
        <v>151</v>
      </c>
      <c r="F156" s="30">
        <v>1</v>
      </c>
      <c r="G156" s="99"/>
      <c r="H156" s="36"/>
      <c r="I156" s="89" t="s">
        <v>152</v>
      </c>
      <c r="J156" s="52"/>
      <c r="K156" s="13"/>
    </row>
    <row r="157" spans="1:11" ht="30.75" customHeight="1">
      <c r="A157" s="147"/>
      <c r="B157" s="82"/>
      <c r="C157" s="31" t="s">
        <v>153</v>
      </c>
      <c r="D157" s="36">
        <v>1</v>
      </c>
      <c r="E157" s="29"/>
      <c r="F157" s="30"/>
      <c r="G157" s="99" t="s">
        <v>153</v>
      </c>
      <c r="H157" s="36">
        <v>1</v>
      </c>
      <c r="I157" s="89" t="s">
        <v>152</v>
      </c>
      <c r="J157" s="52"/>
      <c r="K157" s="13"/>
    </row>
    <row r="158" spans="1:11" ht="15">
      <c r="A158" s="147"/>
      <c r="B158" s="82"/>
      <c r="C158" s="31" t="s">
        <v>154</v>
      </c>
      <c r="D158" s="36">
        <v>1.1</v>
      </c>
      <c r="E158" s="29" t="s">
        <v>154</v>
      </c>
      <c r="F158" s="30">
        <v>1.1</v>
      </c>
      <c r="G158" s="31"/>
      <c r="H158" s="36"/>
      <c r="I158" s="89" t="s">
        <v>155</v>
      </c>
      <c r="J158" s="52"/>
      <c r="K158" s="13"/>
    </row>
    <row r="159" spans="1:11" ht="15">
      <c r="A159" s="160"/>
      <c r="B159" s="100"/>
      <c r="C159" s="29"/>
      <c r="D159" s="30"/>
      <c r="E159" s="29"/>
      <c r="F159" s="30"/>
      <c r="G159" s="29"/>
      <c r="H159" s="30"/>
      <c r="I159" s="89"/>
      <c r="J159" s="52"/>
      <c r="K159" s="13"/>
    </row>
    <row r="160" spans="1:11" ht="27.75" customHeight="1">
      <c r="A160" s="147"/>
      <c r="B160" s="37" t="s">
        <v>290</v>
      </c>
      <c r="C160" s="27"/>
      <c r="D160" s="38">
        <f>SUM(D154:D159)</f>
        <v>6.76</v>
      </c>
      <c r="E160" s="38"/>
      <c r="F160" s="38">
        <f>SUM(F154:F159)</f>
        <v>3.4</v>
      </c>
      <c r="G160" s="38"/>
      <c r="H160" s="40">
        <f>SUM(H154:H159)</f>
        <v>3.36</v>
      </c>
      <c r="I160" s="40"/>
      <c r="J160" s="40">
        <f>SUM(J153:J159)</f>
        <v>2.36</v>
      </c>
      <c r="K160" s="40">
        <f>SUM(K153:K159)</f>
        <v>0</v>
      </c>
    </row>
    <row r="161" spans="1:11" ht="36" customHeight="1">
      <c r="A161" s="156" t="s">
        <v>271</v>
      </c>
      <c r="B161" s="82" t="s">
        <v>291</v>
      </c>
      <c r="C161" s="27"/>
      <c r="D161" s="36"/>
      <c r="E161" s="29"/>
      <c r="F161" s="30"/>
      <c r="G161" s="88"/>
      <c r="H161" s="36"/>
      <c r="I161" s="89"/>
      <c r="J161" s="52"/>
      <c r="K161" s="13"/>
    </row>
    <row r="162" spans="1:11" ht="27.75" customHeight="1">
      <c r="A162" s="156"/>
      <c r="B162" s="82"/>
      <c r="C162" s="29" t="s">
        <v>156</v>
      </c>
      <c r="D162" s="30">
        <v>0.93</v>
      </c>
      <c r="E162" s="29" t="s">
        <v>156</v>
      </c>
      <c r="F162" s="30">
        <v>0.93</v>
      </c>
      <c r="G162" s="88"/>
      <c r="H162" s="36"/>
      <c r="I162" s="89" t="s">
        <v>157</v>
      </c>
      <c r="J162" s="52"/>
      <c r="K162" s="13"/>
    </row>
    <row r="163" spans="1:11" ht="30.75" customHeight="1">
      <c r="A163" s="156"/>
      <c r="B163" s="82"/>
      <c r="C163" s="88" t="s">
        <v>158</v>
      </c>
      <c r="D163" s="36">
        <f>2.1-1.03</f>
        <v>1.07</v>
      </c>
      <c r="E163" s="29"/>
      <c r="F163" s="30"/>
      <c r="G163" s="83" t="s">
        <v>158</v>
      </c>
      <c r="H163" s="83">
        <f>2.1-1.03</f>
        <v>1.07</v>
      </c>
      <c r="I163" s="83" t="s">
        <v>157</v>
      </c>
      <c r="J163" s="83">
        <v>1.07</v>
      </c>
      <c r="K163" s="13"/>
    </row>
    <row r="164" spans="1:11" ht="21" customHeight="1">
      <c r="A164" s="156"/>
      <c r="B164" s="82"/>
      <c r="C164" s="31" t="s">
        <v>159</v>
      </c>
      <c r="D164" s="36">
        <v>1</v>
      </c>
      <c r="E164" s="29"/>
      <c r="F164" s="30"/>
      <c r="G164" s="83" t="s">
        <v>159</v>
      </c>
      <c r="H164" s="83">
        <v>1</v>
      </c>
      <c r="I164" s="83" t="s">
        <v>160</v>
      </c>
      <c r="J164" s="83">
        <v>1</v>
      </c>
      <c r="K164" s="13"/>
    </row>
    <row r="165" spans="1:11" ht="15">
      <c r="A165" s="156"/>
      <c r="B165" s="82"/>
      <c r="C165" s="31" t="s">
        <v>161</v>
      </c>
      <c r="D165" s="36">
        <v>1</v>
      </c>
      <c r="E165" s="29"/>
      <c r="F165" s="30"/>
      <c r="G165" s="18" t="s">
        <v>161</v>
      </c>
      <c r="H165" s="18">
        <v>1</v>
      </c>
      <c r="I165" s="18" t="s">
        <v>160</v>
      </c>
      <c r="J165" s="52"/>
      <c r="K165" s="13">
        <f>H165</f>
        <v>1</v>
      </c>
    </row>
    <row r="166" spans="1:11" ht="24.75" customHeight="1">
      <c r="A166" s="156"/>
      <c r="B166" s="37" t="s">
        <v>292</v>
      </c>
      <c r="C166" s="27"/>
      <c r="D166" s="98">
        <f>SUM(D162:D165)</f>
        <v>4</v>
      </c>
      <c r="E166" s="98"/>
      <c r="F166" s="98">
        <f>SUM(F162:F165)</f>
        <v>0.93</v>
      </c>
      <c r="G166" s="98"/>
      <c r="H166" s="40">
        <f>SUM(H162:H165)</f>
        <v>3.0700000000000003</v>
      </c>
      <c r="I166" s="40"/>
      <c r="J166" s="40">
        <f>SUM(J162:J165)</f>
        <v>2.0700000000000003</v>
      </c>
      <c r="K166" s="40">
        <f>SUM(K162:K165)</f>
        <v>1</v>
      </c>
    </row>
    <row r="167" spans="1:11" ht="24.75" customHeight="1">
      <c r="A167" s="147" t="s">
        <v>273</v>
      </c>
      <c r="B167" s="82" t="s">
        <v>293</v>
      </c>
      <c r="C167" s="27" t="s">
        <v>31</v>
      </c>
      <c r="D167" s="28">
        <v>1</v>
      </c>
      <c r="E167" s="29" t="s">
        <v>31</v>
      </c>
      <c r="F167" s="30">
        <v>1</v>
      </c>
      <c r="G167" s="24"/>
      <c r="H167" s="36"/>
      <c r="I167" s="89" t="s">
        <v>162</v>
      </c>
      <c r="J167" s="52"/>
      <c r="K167" s="13"/>
    </row>
    <row r="168" spans="1:11" ht="15">
      <c r="A168" s="147"/>
      <c r="B168" s="82"/>
      <c r="C168" s="31" t="s">
        <v>163</v>
      </c>
      <c r="D168" s="36">
        <v>0.9</v>
      </c>
      <c r="E168" s="29"/>
      <c r="F168" s="30"/>
      <c r="G168" s="31" t="s">
        <v>163</v>
      </c>
      <c r="H168" s="36">
        <v>0.9</v>
      </c>
      <c r="I168" s="89" t="s">
        <v>162</v>
      </c>
      <c r="J168" s="52"/>
      <c r="K168" s="13"/>
    </row>
    <row r="169" spans="1:11" ht="22.5" customHeight="1">
      <c r="A169" s="147"/>
      <c r="B169" s="37" t="s">
        <v>294</v>
      </c>
      <c r="C169" s="27"/>
      <c r="D169" s="38">
        <f>SUM(D167:D168)</f>
        <v>1.9</v>
      </c>
      <c r="E169" s="38"/>
      <c r="F169" s="38">
        <f>SUM(F167:F168)</f>
        <v>1</v>
      </c>
      <c r="G169" s="38"/>
      <c r="H169" s="40">
        <f>SUM(H167:H168)</f>
        <v>0.9</v>
      </c>
      <c r="I169" s="40"/>
      <c r="J169" s="40">
        <f>SUM(J167:J168)</f>
        <v>0</v>
      </c>
      <c r="K169" s="40">
        <f>SUM(K167:K168)</f>
        <v>0</v>
      </c>
    </row>
    <row r="170" spans="1:11" ht="25.5" customHeight="1">
      <c r="A170" s="147" t="s">
        <v>276</v>
      </c>
      <c r="B170" s="82" t="s">
        <v>295</v>
      </c>
      <c r="C170" s="27"/>
      <c r="D170" s="28"/>
      <c r="E170" s="29"/>
      <c r="F170" s="30"/>
      <c r="G170" s="31"/>
      <c r="H170" s="36"/>
      <c r="I170" s="89"/>
      <c r="J170" s="52"/>
      <c r="K170" s="13"/>
    </row>
    <row r="171" spans="1:11" ht="15">
      <c r="A171" s="147"/>
      <c r="B171" s="82"/>
      <c r="C171" s="27" t="s">
        <v>23</v>
      </c>
      <c r="D171" s="28">
        <v>1</v>
      </c>
      <c r="E171" s="29"/>
      <c r="F171" s="30"/>
      <c r="G171" s="18" t="s">
        <v>23</v>
      </c>
      <c r="H171" s="18">
        <v>1</v>
      </c>
      <c r="I171" s="18" t="s">
        <v>164</v>
      </c>
      <c r="J171" s="52"/>
      <c r="K171" s="34">
        <f>H171</f>
        <v>1</v>
      </c>
    </row>
    <row r="172" spans="1:11" ht="15">
      <c r="A172" s="147"/>
      <c r="B172" s="82"/>
      <c r="C172" s="27" t="s">
        <v>165</v>
      </c>
      <c r="D172" s="28">
        <v>1.1</v>
      </c>
      <c r="E172" s="29" t="s">
        <v>165</v>
      </c>
      <c r="F172" s="30">
        <v>1.1</v>
      </c>
      <c r="G172" s="31"/>
      <c r="H172" s="36"/>
      <c r="I172" s="89" t="s">
        <v>164</v>
      </c>
      <c r="J172" s="52"/>
      <c r="K172" s="13"/>
    </row>
    <row r="173" spans="1:11" ht="21.75" customHeight="1">
      <c r="A173" s="147"/>
      <c r="B173" s="82"/>
      <c r="C173" s="31" t="s">
        <v>166</v>
      </c>
      <c r="D173" s="36">
        <v>1</v>
      </c>
      <c r="E173" s="29" t="s">
        <v>166</v>
      </c>
      <c r="F173" s="30">
        <v>1</v>
      </c>
      <c r="G173" s="31"/>
      <c r="H173" s="36"/>
      <c r="I173" s="89" t="s">
        <v>167</v>
      </c>
      <c r="J173" s="52"/>
      <c r="K173" s="13"/>
    </row>
    <row r="174" spans="1:11" ht="15">
      <c r="A174" s="147"/>
      <c r="B174" s="82"/>
      <c r="C174" s="27" t="s">
        <v>168</v>
      </c>
      <c r="D174" s="28">
        <v>0.3</v>
      </c>
      <c r="E174" s="29" t="s">
        <v>168</v>
      </c>
      <c r="F174" s="30">
        <v>0.3</v>
      </c>
      <c r="G174" s="31"/>
      <c r="H174" s="36"/>
      <c r="I174" s="89"/>
      <c r="J174" s="52"/>
      <c r="K174" s="13"/>
    </row>
    <row r="175" spans="1:11" ht="15">
      <c r="A175" s="147"/>
      <c r="B175" s="82"/>
      <c r="C175" s="31" t="s">
        <v>169</v>
      </c>
      <c r="D175" s="36">
        <v>0.6</v>
      </c>
      <c r="E175" s="29" t="s">
        <v>169</v>
      </c>
      <c r="F175" s="30">
        <v>0.6</v>
      </c>
      <c r="G175" s="31"/>
      <c r="H175" s="36"/>
      <c r="I175" s="89"/>
      <c r="J175" s="52"/>
      <c r="K175" s="13"/>
    </row>
    <row r="176" spans="1:11" ht="15">
      <c r="A176" s="147"/>
      <c r="B176" s="82"/>
      <c r="C176" s="31" t="s">
        <v>170</v>
      </c>
      <c r="D176" s="36">
        <v>1.1</v>
      </c>
      <c r="E176" s="29"/>
      <c r="F176" s="30"/>
      <c r="G176" s="18" t="s">
        <v>170</v>
      </c>
      <c r="H176" s="18">
        <v>1.1</v>
      </c>
      <c r="I176" s="18" t="s">
        <v>167</v>
      </c>
      <c r="J176" s="52"/>
      <c r="K176" s="34">
        <f>H176</f>
        <v>1.1</v>
      </c>
    </row>
    <row r="177" spans="1:11" ht="26.25" customHeight="1">
      <c r="A177" s="147"/>
      <c r="B177" s="37" t="s">
        <v>296</v>
      </c>
      <c r="C177" s="27"/>
      <c r="D177" s="38">
        <f>SUM(D170:D176)</f>
        <v>5.1</v>
      </c>
      <c r="E177" s="38"/>
      <c r="F177" s="38">
        <f>SUM(F170:F176)</f>
        <v>3</v>
      </c>
      <c r="G177" s="38"/>
      <c r="H177" s="40">
        <f>SUM(H170:H176)</f>
        <v>2.1</v>
      </c>
      <c r="I177" s="40"/>
      <c r="J177" s="40">
        <f>SUM(J170:J176)</f>
        <v>0</v>
      </c>
      <c r="K177" s="40">
        <f>SUM(K170:K176)</f>
        <v>2.1</v>
      </c>
    </row>
    <row r="178" spans="1:11" ht="44.25" customHeight="1">
      <c r="A178" s="148"/>
      <c r="B178" s="56" t="s">
        <v>297</v>
      </c>
      <c r="C178" s="101"/>
      <c r="D178" s="77">
        <f>D139+D152+D160+D166+D169+D177</f>
        <v>36.96</v>
      </c>
      <c r="E178" s="77"/>
      <c r="F178" s="77">
        <f>F139+F152+F160+F166+F169+F177</f>
        <v>11.33</v>
      </c>
      <c r="G178" s="77"/>
      <c r="H178" s="76">
        <f>H139+H152+H160+H166+H169+H177</f>
        <v>25.63</v>
      </c>
      <c r="I178" s="76"/>
      <c r="J178" s="76">
        <f>J139+J152+J160+J166+J169+J177</f>
        <v>6.43</v>
      </c>
      <c r="K178" s="76">
        <f>K139+K152+K160+K166+K169+K177</f>
        <v>7.1</v>
      </c>
    </row>
    <row r="179" spans="1:11" ht="33.75" customHeight="1">
      <c r="A179" s="20" t="s">
        <v>298</v>
      </c>
      <c r="B179" s="19" t="s">
        <v>299</v>
      </c>
      <c r="C179" s="69"/>
      <c r="D179" s="64"/>
      <c r="E179" s="52"/>
      <c r="F179" s="65"/>
      <c r="G179" s="63"/>
      <c r="H179" s="64"/>
      <c r="I179" s="100"/>
      <c r="J179" s="52"/>
      <c r="K179" s="13"/>
    </row>
    <row r="180" spans="1:11" ht="30" customHeight="1">
      <c r="A180" s="160" t="s">
        <v>229</v>
      </c>
      <c r="B180" s="100" t="s">
        <v>300</v>
      </c>
      <c r="C180" s="29" t="s">
        <v>77</v>
      </c>
      <c r="D180" s="30">
        <v>1</v>
      </c>
      <c r="E180" s="29" t="s">
        <v>77</v>
      </c>
      <c r="F180" s="30">
        <v>1</v>
      </c>
      <c r="G180" s="29"/>
      <c r="H180" s="30"/>
      <c r="I180" s="89" t="s">
        <v>171</v>
      </c>
      <c r="J180" s="52"/>
      <c r="K180" s="13"/>
    </row>
    <row r="181" spans="1:11" ht="21" customHeight="1">
      <c r="A181" s="147"/>
      <c r="B181" s="26"/>
      <c r="C181" s="27" t="s">
        <v>172</v>
      </c>
      <c r="D181" s="28">
        <v>2</v>
      </c>
      <c r="E181" s="29"/>
      <c r="F181" s="30"/>
      <c r="G181" s="188" t="s">
        <v>172</v>
      </c>
      <c r="H181" s="188">
        <v>2</v>
      </c>
      <c r="I181" s="188" t="s">
        <v>173</v>
      </c>
      <c r="J181" s="83"/>
      <c r="K181" s="13"/>
    </row>
    <row r="182" spans="1:11" ht="21.75" customHeight="1">
      <c r="A182" s="147"/>
      <c r="B182" s="26"/>
      <c r="C182" s="27" t="s">
        <v>174</v>
      </c>
      <c r="D182" s="28">
        <v>2</v>
      </c>
      <c r="E182" s="29"/>
      <c r="F182" s="30"/>
      <c r="G182" s="18" t="s">
        <v>174</v>
      </c>
      <c r="H182" s="55">
        <v>2</v>
      </c>
      <c r="I182" s="79" t="s">
        <v>173</v>
      </c>
      <c r="J182" s="13">
        <v>0</v>
      </c>
      <c r="K182" s="34">
        <v>2</v>
      </c>
    </row>
    <row r="183" spans="1:11" ht="21.75" customHeight="1">
      <c r="A183" s="147"/>
      <c r="B183" s="26"/>
      <c r="C183" s="27" t="s">
        <v>175</v>
      </c>
      <c r="D183" s="28">
        <v>1.4</v>
      </c>
      <c r="E183" s="29"/>
      <c r="F183" s="30"/>
      <c r="G183" s="193" t="s">
        <v>175</v>
      </c>
      <c r="H183" s="190">
        <v>1.4</v>
      </c>
      <c r="I183" s="89" t="s">
        <v>173</v>
      </c>
      <c r="J183" s="191">
        <v>1.4</v>
      </c>
      <c r="K183" s="34"/>
    </row>
    <row r="184" spans="1:11" ht="19.5" customHeight="1">
      <c r="A184" s="147"/>
      <c r="B184" s="26"/>
      <c r="C184" s="27" t="s">
        <v>176</v>
      </c>
      <c r="D184" s="28">
        <v>0.5</v>
      </c>
      <c r="E184" s="29" t="s">
        <v>176</v>
      </c>
      <c r="F184" s="30">
        <v>0.5</v>
      </c>
      <c r="G184" s="31"/>
      <c r="H184" s="36"/>
      <c r="I184" s="89" t="s">
        <v>173</v>
      </c>
      <c r="J184" s="65"/>
      <c r="K184" s="34"/>
    </row>
    <row r="185" spans="1:11" ht="19.5" customHeight="1">
      <c r="A185" s="147"/>
      <c r="B185" s="26"/>
      <c r="C185" s="27" t="s">
        <v>355</v>
      </c>
      <c r="D185" s="28">
        <v>0.6</v>
      </c>
      <c r="E185" s="29"/>
      <c r="F185" s="30"/>
      <c r="G185" s="193" t="s">
        <v>355</v>
      </c>
      <c r="H185" s="190">
        <v>0.6</v>
      </c>
      <c r="I185" s="89"/>
      <c r="J185" s="191">
        <v>0.6</v>
      </c>
      <c r="K185" s="34"/>
    </row>
    <row r="186" spans="1:11" ht="15">
      <c r="A186" s="147"/>
      <c r="B186" s="26"/>
      <c r="C186" s="27" t="s">
        <v>356</v>
      </c>
      <c r="D186" s="28">
        <v>1.4</v>
      </c>
      <c r="E186" s="29"/>
      <c r="F186" s="30"/>
      <c r="G186" s="27" t="s">
        <v>356</v>
      </c>
      <c r="H186" s="28">
        <v>1.4</v>
      </c>
      <c r="I186" s="89" t="s">
        <v>177</v>
      </c>
      <c r="J186" s="52">
        <v>0</v>
      </c>
      <c r="K186" s="34"/>
    </row>
    <row r="187" spans="1:11" ht="26.25" customHeight="1">
      <c r="A187" s="147"/>
      <c r="B187" s="37" t="s">
        <v>301</v>
      </c>
      <c r="C187" s="27"/>
      <c r="D187" s="38">
        <f>SUM(D180:D186)</f>
        <v>8.9</v>
      </c>
      <c r="E187" s="38"/>
      <c r="F187" s="38">
        <f>SUM(F180:F186)</f>
        <v>1.5</v>
      </c>
      <c r="G187" s="38"/>
      <c r="H187" s="40">
        <f>SUM(H180:H186)</f>
        <v>7.4</v>
      </c>
      <c r="I187" s="40"/>
      <c r="J187" s="40">
        <f>SUM(J180:J186)</f>
        <v>2</v>
      </c>
      <c r="K187" s="40">
        <f>SUM(K180:K186)</f>
        <v>2</v>
      </c>
    </row>
    <row r="188" spans="1:11" ht="29.25" customHeight="1">
      <c r="A188" s="147" t="s">
        <v>232</v>
      </c>
      <c r="B188" s="26" t="s">
        <v>302</v>
      </c>
      <c r="C188" s="27" t="s">
        <v>178</v>
      </c>
      <c r="D188" s="28">
        <v>0.5</v>
      </c>
      <c r="E188" s="52"/>
      <c r="F188" s="65"/>
      <c r="G188" s="31" t="s">
        <v>178</v>
      </c>
      <c r="H188" s="36">
        <v>0.5</v>
      </c>
      <c r="I188" s="100" t="s">
        <v>179</v>
      </c>
      <c r="J188" s="161">
        <v>0</v>
      </c>
      <c r="K188" s="13"/>
    </row>
    <row r="189" spans="1:11" ht="21" customHeight="1">
      <c r="A189" s="147"/>
      <c r="B189" s="26"/>
      <c r="C189" s="27" t="s">
        <v>180</v>
      </c>
      <c r="D189" s="28">
        <v>0.485</v>
      </c>
      <c r="E189" s="29" t="s">
        <v>180</v>
      </c>
      <c r="F189" s="65">
        <f>D189</f>
        <v>0.485</v>
      </c>
      <c r="G189" s="31"/>
      <c r="H189" s="36"/>
      <c r="I189" s="100" t="s">
        <v>181</v>
      </c>
      <c r="J189" s="161">
        <v>0</v>
      </c>
      <c r="K189" s="13"/>
    </row>
    <row r="190" spans="1:11" ht="20.25" customHeight="1">
      <c r="A190" s="147"/>
      <c r="B190" s="26"/>
      <c r="C190" s="31" t="s">
        <v>182</v>
      </c>
      <c r="D190" s="36">
        <v>0.05</v>
      </c>
      <c r="E190" s="52"/>
      <c r="F190" s="52"/>
      <c r="G190" s="31" t="s">
        <v>182</v>
      </c>
      <c r="H190" s="36">
        <v>0.05</v>
      </c>
      <c r="I190" s="100" t="s">
        <v>181</v>
      </c>
      <c r="J190" s="161">
        <v>0</v>
      </c>
      <c r="K190" s="13"/>
    </row>
    <row r="191" spans="1:11" ht="15">
      <c r="A191" s="147"/>
      <c r="B191" s="26"/>
      <c r="C191" s="27" t="s">
        <v>183</v>
      </c>
      <c r="D191" s="28">
        <v>1.485</v>
      </c>
      <c r="E191" s="29" t="s">
        <v>183</v>
      </c>
      <c r="F191" s="65">
        <f>D191</f>
        <v>1.485</v>
      </c>
      <c r="G191" s="31"/>
      <c r="H191" s="36"/>
      <c r="I191" s="100" t="s">
        <v>184</v>
      </c>
      <c r="J191" s="161">
        <v>0</v>
      </c>
      <c r="K191" s="13"/>
    </row>
    <row r="192" spans="1:11" ht="21.75" customHeight="1">
      <c r="A192" s="147"/>
      <c r="B192" s="26"/>
      <c r="C192" s="27" t="s">
        <v>185</v>
      </c>
      <c r="D192" s="28">
        <v>0.5</v>
      </c>
      <c r="E192" s="29"/>
      <c r="F192" s="65"/>
      <c r="G192" s="18" t="s">
        <v>185</v>
      </c>
      <c r="H192" s="55">
        <v>0.5</v>
      </c>
      <c r="I192" s="162" t="s">
        <v>186</v>
      </c>
      <c r="J192" s="161">
        <v>0</v>
      </c>
      <c r="K192" s="34">
        <f>H192</f>
        <v>0.5</v>
      </c>
    </row>
    <row r="193" spans="1:11" ht="18.75" customHeight="1">
      <c r="A193" s="147"/>
      <c r="B193" s="26"/>
      <c r="C193" s="27" t="s">
        <v>187</v>
      </c>
      <c r="D193" s="99">
        <v>4.5</v>
      </c>
      <c r="E193" s="29"/>
      <c r="F193" s="30"/>
      <c r="G193" s="27" t="s">
        <v>187</v>
      </c>
      <c r="H193" s="99">
        <v>4.5</v>
      </c>
      <c r="I193" s="163" t="s">
        <v>186</v>
      </c>
      <c r="J193" s="161">
        <v>0</v>
      </c>
      <c r="K193" s="13"/>
    </row>
    <row r="194" spans="1:11" ht="21.75" customHeight="1">
      <c r="A194" s="147"/>
      <c r="B194" s="37" t="s">
        <v>303</v>
      </c>
      <c r="C194" s="27"/>
      <c r="D194" s="98">
        <f>SUM(D188:D193)</f>
        <v>7.52</v>
      </c>
      <c r="E194" s="29"/>
      <c r="F194" s="66">
        <f>SUM(F188:F193)</f>
        <v>1.9700000000000002</v>
      </c>
      <c r="G194" s="24"/>
      <c r="H194" s="40">
        <f>SUM(H188:H193)</f>
        <v>5.55</v>
      </c>
      <c r="I194" s="40"/>
      <c r="J194" s="40">
        <f>SUM(J188:J193)</f>
        <v>0</v>
      </c>
      <c r="K194" s="40">
        <f>SUM(K188:K193)</f>
        <v>0.5</v>
      </c>
    </row>
    <row r="195" spans="1:11" ht="51" customHeight="1">
      <c r="A195" s="148"/>
      <c r="B195" s="56" t="s">
        <v>304</v>
      </c>
      <c r="C195" s="57"/>
      <c r="D195" s="76">
        <f>D187+D194</f>
        <v>16.42</v>
      </c>
      <c r="E195" s="86"/>
      <c r="F195" s="86">
        <f>F187+F194</f>
        <v>3.47</v>
      </c>
      <c r="G195" s="77"/>
      <c r="H195" s="76">
        <f>H187+H194</f>
        <v>12.95</v>
      </c>
      <c r="I195" s="76"/>
      <c r="J195" s="76">
        <f>J187+J194</f>
        <v>2</v>
      </c>
      <c r="K195" s="76">
        <f>K187+K194</f>
        <v>2.5</v>
      </c>
    </row>
    <row r="196" spans="1:11" ht="25.5" customHeight="1">
      <c r="A196" s="20" t="s">
        <v>305</v>
      </c>
      <c r="B196" s="19" t="s">
        <v>306</v>
      </c>
      <c r="C196" s="63"/>
      <c r="D196" s="64"/>
      <c r="E196" s="52"/>
      <c r="F196" s="65"/>
      <c r="G196" s="63"/>
      <c r="H196" s="64"/>
      <c r="I196" s="100"/>
      <c r="J196" s="52"/>
      <c r="K196" s="13"/>
    </row>
    <row r="197" spans="1:11" ht="30.75" customHeight="1">
      <c r="A197" s="20" t="s">
        <v>229</v>
      </c>
      <c r="B197" s="82" t="s">
        <v>307</v>
      </c>
      <c r="C197" s="89" t="s">
        <v>188</v>
      </c>
      <c r="D197" s="30">
        <v>0.4</v>
      </c>
      <c r="E197" s="89" t="s">
        <v>188</v>
      </c>
      <c r="F197" s="30">
        <v>0.4</v>
      </c>
      <c r="G197" s="63"/>
      <c r="H197" s="64"/>
      <c r="I197" s="89" t="s">
        <v>189</v>
      </c>
      <c r="J197" s="52"/>
      <c r="K197" s="13"/>
    </row>
    <row r="198" spans="1:11" ht="18" customHeight="1">
      <c r="A198" s="147"/>
      <c r="B198" s="82" t="s">
        <v>308</v>
      </c>
      <c r="C198" s="29" t="s">
        <v>190</v>
      </c>
      <c r="D198" s="30">
        <v>0.6</v>
      </c>
      <c r="E198" s="29" t="s">
        <v>190</v>
      </c>
      <c r="F198" s="30">
        <v>0.6</v>
      </c>
      <c r="G198" s="31"/>
      <c r="H198" s="36"/>
      <c r="I198" s="89" t="s">
        <v>189</v>
      </c>
      <c r="J198" s="52"/>
      <c r="K198" s="13"/>
    </row>
    <row r="199" spans="1:11" ht="19.5" customHeight="1">
      <c r="A199" s="147"/>
      <c r="B199" s="82"/>
      <c r="C199" s="29" t="s">
        <v>191</v>
      </c>
      <c r="D199" s="30">
        <v>0.7</v>
      </c>
      <c r="E199" s="29"/>
      <c r="F199" s="30"/>
      <c r="G199" s="18" t="s">
        <v>191</v>
      </c>
      <c r="H199" s="55">
        <v>0.7</v>
      </c>
      <c r="I199" s="79" t="s">
        <v>189</v>
      </c>
      <c r="J199" s="52"/>
      <c r="K199" s="34">
        <f>H199</f>
        <v>0.7</v>
      </c>
    </row>
    <row r="200" spans="1:11" ht="15">
      <c r="A200" s="147"/>
      <c r="B200" s="82"/>
      <c r="C200" s="29" t="s">
        <v>192</v>
      </c>
      <c r="D200" s="30">
        <v>0.9</v>
      </c>
      <c r="E200" s="29" t="s">
        <v>192</v>
      </c>
      <c r="F200" s="30">
        <v>0.9</v>
      </c>
      <c r="G200" s="31"/>
      <c r="H200" s="36"/>
      <c r="I200" s="89"/>
      <c r="J200" s="52"/>
      <c r="K200" s="13"/>
    </row>
    <row r="201" spans="1:11" ht="15">
      <c r="A201" s="147"/>
      <c r="B201" s="82"/>
      <c r="C201" s="27" t="s">
        <v>193</v>
      </c>
      <c r="D201" s="28">
        <v>0.6</v>
      </c>
      <c r="E201" s="29" t="s">
        <v>193</v>
      </c>
      <c r="F201" s="30">
        <v>0.6</v>
      </c>
      <c r="G201" s="31"/>
      <c r="H201" s="36"/>
      <c r="I201" s="89"/>
      <c r="J201" s="52"/>
      <c r="K201" s="13"/>
    </row>
    <row r="202" spans="1:11" ht="15">
      <c r="A202" s="147"/>
      <c r="B202" s="82"/>
      <c r="C202" s="27" t="s">
        <v>194</v>
      </c>
      <c r="D202" s="28">
        <v>0.9</v>
      </c>
      <c r="E202" s="29" t="s">
        <v>194</v>
      </c>
      <c r="F202" s="30">
        <v>0.9</v>
      </c>
      <c r="G202" s="69"/>
      <c r="H202" s="69"/>
      <c r="I202" s="89" t="s">
        <v>195</v>
      </c>
      <c r="J202" s="63"/>
      <c r="K202" s="13"/>
    </row>
    <row r="203" spans="1:11" ht="21.75" customHeight="1">
      <c r="A203" s="147"/>
      <c r="B203" s="82"/>
      <c r="C203" s="27" t="s">
        <v>196</v>
      </c>
      <c r="D203" s="28">
        <v>1.7</v>
      </c>
      <c r="E203" s="29"/>
      <c r="F203" s="30"/>
      <c r="G203" s="79" t="s">
        <v>196</v>
      </c>
      <c r="H203" s="79">
        <v>1.7</v>
      </c>
      <c r="I203" s="79" t="s">
        <v>197</v>
      </c>
      <c r="J203" s="63"/>
      <c r="K203" s="34">
        <f>H203</f>
        <v>1.7</v>
      </c>
    </row>
    <row r="204" spans="1:11" ht="21" customHeight="1">
      <c r="A204" s="147"/>
      <c r="B204" s="82"/>
      <c r="C204" s="29" t="s">
        <v>198</v>
      </c>
      <c r="D204" s="30">
        <v>2</v>
      </c>
      <c r="E204" s="29" t="s">
        <v>198</v>
      </c>
      <c r="F204" s="30">
        <v>2</v>
      </c>
      <c r="G204" s="31"/>
      <c r="H204" s="36"/>
      <c r="I204" s="89" t="s">
        <v>199</v>
      </c>
      <c r="J204" s="52"/>
      <c r="K204" s="13"/>
    </row>
    <row r="205" spans="1:11" ht="24" customHeight="1">
      <c r="A205" s="147"/>
      <c r="B205" s="82"/>
      <c r="C205" s="31" t="s">
        <v>200</v>
      </c>
      <c r="D205" s="36">
        <v>2.6</v>
      </c>
      <c r="E205" s="29"/>
      <c r="F205" s="30"/>
      <c r="G205" s="83" t="s">
        <v>200</v>
      </c>
      <c r="H205" s="83">
        <v>2.6</v>
      </c>
      <c r="I205" s="83"/>
      <c r="J205" s="83">
        <f>H205</f>
        <v>2.6</v>
      </c>
      <c r="K205" s="13"/>
    </row>
    <row r="206" spans="1:11" ht="15">
      <c r="A206" s="147"/>
      <c r="B206" s="82"/>
      <c r="C206" s="29" t="s">
        <v>201</v>
      </c>
      <c r="D206" s="30">
        <v>0.6</v>
      </c>
      <c r="E206" s="29" t="s">
        <v>201</v>
      </c>
      <c r="F206" s="30">
        <v>0.6</v>
      </c>
      <c r="G206" s="29"/>
      <c r="H206" s="102"/>
      <c r="I206" s="89" t="s">
        <v>202</v>
      </c>
      <c r="J206" s="52"/>
      <c r="K206" s="13"/>
    </row>
    <row r="207" spans="1:11" ht="15">
      <c r="A207" s="147"/>
      <c r="B207" s="82"/>
      <c r="C207" s="29" t="s">
        <v>203</v>
      </c>
      <c r="D207" s="30">
        <v>1</v>
      </c>
      <c r="E207" s="29" t="s">
        <v>203</v>
      </c>
      <c r="F207" s="30">
        <v>1</v>
      </c>
      <c r="G207" s="31"/>
      <c r="H207" s="36"/>
      <c r="I207" s="89"/>
      <c r="J207" s="52"/>
      <c r="K207" s="13"/>
    </row>
    <row r="208" spans="1:11" ht="24" customHeight="1">
      <c r="A208" s="147"/>
      <c r="B208" s="37" t="s">
        <v>309</v>
      </c>
      <c r="C208" s="27"/>
      <c r="D208" s="38">
        <f>SUM(D197:D207)</f>
        <v>12</v>
      </c>
      <c r="E208" s="29"/>
      <c r="F208" s="66">
        <f>SUM(F197:F207)</f>
        <v>7</v>
      </c>
      <c r="G208" s="24"/>
      <c r="H208" s="40">
        <f>SUM(H197:H207)</f>
        <v>5</v>
      </c>
      <c r="I208" s="66"/>
      <c r="J208" s="40">
        <f>SUM(J197:J207)</f>
        <v>2.6</v>
      </c>
      <c r="K208" s="40">
        <f>SUM(K197:K207)</f>
        <v>2.4</v>
      </c>
    </row>
    <row r="209" spans="1:11" ht="29.25" customHeight="1">
      <c r="A209" s="147" t="s">
        <v>232</v>
      </c>
      <c r="B209" s="82" t="s">
        <v>310</v>
      </c>
      <c r="C209" s="133" t="s">
        <v>331</v>
      </c>
      <c r="D209" s="133">
        <v>0.835</v>
      </c>
      <c r="E209" s="52"/>
      <c r="F209" s="65"/>
      <c r="G209" s="83" t="s">
        <v>331</v>
      </c>
      <c r="H209" s="83">
        <v>0.835</v>
      </c>
      <c r="I209" s="83" t="s">
        <v>204</v>
      </c>
      <c r="J209" s="83">
        <v>0.835</v>
      </c>
      <c r="K209" s="13"/>
    </row>
    <row r="210" spans="1:11" ht="19.5" customHeight="1">
      <c r="A210" s="147"/>
      <c r="B210" s="82"/>
      <c r="C210" s="133" t="s">
        <v>332</v>
      </c>
      <c r="D210" s="133">
        <v>2.165</v>
      </c>
      <c r="E210" s="52"/>
      <c r="F210" s="65"/>
      <c r="G210" s="83" t="s">
        <v>332</v>
      </c>
      <c r="H210" s="83">
        <v>2.165</v>
      </c>
      <c r="I210" s="83"/>
      <c r="J210" s="83">
        <v>2.165</v>
      </c>
      <c r="K210" s="183"/>
    </row>
    <row r="211" spans="1:11" ht="15">
      <c r="A211" s="147"/>
      <c r="B211" s="26"/>
      <c r="C211" s="27" t="s">
        <v>205</v>
      </c>
      <c r="D211" s="28">
        <v>1.5</v>
      </c>
      <c r="E211" s="29"/>
      <c r="F211" s="30"/>
      <c r="G211" s="13" t="s">
        <v>205</v>
      </c>
      <c r="H211" s="13">
        <v>1.5</v>
      </c>
      <c r="I211" s="79" t="s">
        <v>206</v>
      </c>
      <c r="J211" s="52"/>
      <c r="K211" s="34">
        <f>H211</f>
        <v>1.5</v>
      </c>
    </row>
    <row r="212" spans="1:11" ht="21" customHeight="1">
      <c r="A212" s="147"/>
      <c r="B212" s="26"/>
      <c r="C212" s="27" t="s">
        <v>207</v>
      </c>
      <c r="D212" s="28">
        <v>3</v>
      </c>
      <c r="E212" s="29"/>
      <c r="F212" s="30"/>
      <c r="G212" s="83" t="s">
        <v>207</v>
      </c>
      <c r="H212" s="83">
        <v>3</v>
      </c>
      <c r="I212" s="83" t="s">
        <v>155</v>
      </c>
      <c r="J212" s="83">
        <v>3</v>
      </c>
      <c r="K212" s="13"/>
    </row>
    <row r="213" spans="1:11" ht="15">
      <c r="A213" s="147"/>
      <c r="B213" s="26"/>
      <c r="C213" s="27" t="s">
        <v>336</v>
      </c>
      <c r="D213" s="28">
        <v>0.5</v>
      </c>
      <c r="E213" s="29"/>
      <c r="F213" s="30"/>
      <c r="G213" s="184" t="s">
        <v>335</v>
      </c>
      <c r="H213" s="175">
        <v>0.5</v>
      </c>
      <c r="I213" s="185"/>
      <c r="J213" s="182"/>
      <c r="K213" s="186">
        <f>H213</f>
        <v>0.5</v>
      </c>
    </row>
    <row r="214" spans="1:11" ht="21.75" customHeight="1">
      <c r="A214" s="147"/>
      <c r="B214" s="26"/>
      <c r="C214" s="89" t="s">
        <v>208</v>
      </c>
      <c r="D214" s="30">
        <v>2</v>
      </c>
      <c r="E214" s="89" t="s">
        <v>208</v>
      </c>
      <c r="F214" s="30">
        <v>2</v>
      </c>
      <c r="G214" s="31"/>
      <c r="H214" s="36">
        <v>0</v>
      </c>
      <c r="I214" s="89" t="s">
        <v>209</v>
      </c>
      <c r="J214" s="52"/>
      <c r="K214" s="13"/>
    </row>
    <row r="215" spans="1:11" ht="15">
      <c r="A215" s="147"/>
      <c r="B215" s="26"/>
      <c r="C215" s="27" t="s">
        <v>210</v>
      </c>
      <c r="D215" s="28">
        <v>2.05</v>
      </c>
      <c r="E215" s="89"/>
      <c r="F215" s="30"/>
      <c r="G215" s="31" t="s">
        <v>210</v>
      </c>
      <c r="H215" s="36">
        <v>2.05</v>
      </c>
      <c r="I215" s="89" t="s">
        <v>209</v>
      </c>
      <c r="J215" s="52"/>
      <c r="K215" s="13"/>
    </row>
    <row r="216" spans="1:11" ht="18" customHeight="1">
      <c r="A216" s="147"/>
      <c r="B216" s="26"/>
      <c r="C216" s="89" t="s">
        <v>211</v>
      </c>
      <c r="D216" s="30">
        <v>0.85</v>
      </c>
      <c r="E216" s="89" t="s">
        <v>211</v>
      </c>
      <c r="F216" s="30">
        <v>0.85</v>
      </c>
      <c r="G216" s="31"/>
      <c r="H216" s="36"/>
      <c r="I216" s="89"/>
      <c r="J216" s="52"/>
      <c r="K216" s="13"/>
    </row>
    <row r="217" spans="1:11" ht="18" customHeight="1">
      <c r="A217" s="147"/>
      <c r="B217" s="26"/>
      <c r="C217" s="89" t="s">
        <v>212</v>
      </c>
      <c r="D217" s="30">
        <v>1.05</v>
      </c>
      <c r="E217" s="89" t="s">
        <v>212</v>
      </c>
      <c r="F217" s="30">
        <v>1.05</v>
      </c>
      <c r="G217" s="31"/>
      <c r="H217" s="36"/>
      <c r="I217" s="89" t="s">
        <v>213</v>
      </c>
      <c r="J217" s="52"/>
      <c r="K217" s="13"/>
    </row>
    <row r="218" spans="1:11" ht="28.5" customHeight="1">
      <c r="A218" s="147"/>
      <c r="B218" s="37" t="s">
        <v>311</v>
      </c>
      <c r="C218" s="27"/>
      <c r="D218" s="98">
        <f>SUM(D209:D217)</f>
        <v>13.950000000000001</v>
      </c>
      <c r="E218" s="29"/>
      <c r="F218" s="66">
        <f>SUM(F209:F217)</f>
        <v>3.9000000000000004</v>
      </c>
      <c r="G218" s="31"/>
      <c r="H218" s="40">
        <f>SUM(H209:H217)</f>
        <v>10.05</v>
      </c>
      <c r="I218" s="40"/>
      <c r="J218" s="40">
        <f>SUM(J209:J217)</f>
        <v>6</v>
      </c>
      <c r="K218" s="40">
        <f>SUM(K209:K217)</f>
        <v>2</v>
      </c>
    </row>
    <row r="219" spans="1:11" ht="26.25" customHeight="1">
      <c r="A219" s="147" t="s">
        <v>235</v>
      </c>
      <c r="B219" s="82" t="s">
        <v>312</v>
      </c>
      <c r="C219" s="29" t="s">
        <v>214</v>
      </c>
      <c r="D219" s="36">
        <v>2</v>
      </c>
      <c r="E219" s="29" t="s">
        <v>214</v>
      </c>
      <c r="F219" s="30">
        <v>2</v>
      </c>
      <c r="G219" s="24"/>
      <c r="H219" s="36"/>
      <c r="I219" s="89" t="s">
        <v>149</v>
      </c>
      <c r="J219" s="52"/>
      <c r="K219" s="13"/>
    </row>
    <row r="220" spans="1:11" ht="27.75" customHeight="1">
      <c r="A220" s="147"/>
      <c r="B220" s="82"/>
      <c r="C220" s="31" t="s">
        <v>215</v>
      </c>
      <c r="D220" s="36">
        <v>0.45</v>
      </c>
      <c r="E220" s="29"/>
      <c r="F220" s="30"/>
      <c r="G220" s="31" t="s">
        <v>215</v>
      </c>
      <c r="H220" s="36">
        <v>0.45</v>
      </c>
      <c r="I220" s="89" t="s">
        <v>216</v>
      </c>
      <c r="J220" s="52"/>
      <c r="K220" s="13"/>
    </row>
    <row r="221" spans="1:11" ht="23.25" customHeight="1">
      <c r="A221" s="147"/>
      <c r="B221" s="26"/>
      <c r="C221" s="27" t="s">
        <v>337</v>
      </c>
      <c r="D221" s="28">
        <v>2.37</v>
      </c>
      <c r="E221" s="29"/>
      <c r="F221" s="30"/>
      <c r="G221" s="83" t="s">
        <v>337</v>
      </c>
      <c r="H221" s="83">
        <v>2.37</v>
      </c>
      <c r="I221" s="83" t="s">
        <v>216</v>
      </c>
      <c r="J221" s="83">
        <v>2.37</v>
      </c>
      <c r="K221" s="183"/>
    </row>
    <row r="222" spans="1:11" ht="15">
      <c r="A222" s="147"/>
      <c r="B222" s="26"/>
      <c r="C222" s="27" t="s">
        <v>338</v>
      </c>
      <c r="D222" s="28">
        <v>0.43</v>
      </c>
      <c r="E222" s="29"/>
      <c r="F222" s="30"/>
      <c r="G222" s="182" t="s">
        <v>338</v>
      </c>
      <c r="H222" s="175">
        <v>0.43</v>
      </c>
      <c r="I222" s="182" t="s">
        <v>217</v>
      </c>
      <c r="J222" s="182"/>
      <c r="K222" s="186">
        <v>0.43</v>
      </c>
    </row>
    <row r="223" spans="1:11" ht="18" customHeight="1">
      <c r="A223" s="147"/>
      <c r="B223" s="37" t="s">
        <v>313</v>
      </c>
      <c r="C223" s="27"/>
      <c r="D223" s="38">
        <f>SUM(D219:D222)</f>
        <v>5.25</v>
      </c>
      <c r="E223" s="29"/>
      <c r="F223" s="66">
        <f>SUM(F219:F222)</f>
        <v>2</v>
      </c>
      <c r="G223" s="31"/>
      <c r="H223" s="40">
        <f>SUM(H219:H222)</f>
        <v>3.2500000000000004</v>
      </c>
      <c r="I223" s="40"/>
      <c r="J223" s="40">
        <f>SUM(J219:J222)</f>
        <v>2.37</v>
      </c>
      <c r="K223" s="40">
        <f>SUM(K219:K222)</f>
        <v>0.43</v>
      </c>
    </row>
    <row r="224" spans="1:11" ht="22.5" customHeight="1">
      <c r="A224" s="147" t="s">
        <v>271</v>
      </c>
      <c r="B224" s="26" t="s">
        <v>314</v>
      </c>
      <c r="C224" s="29" t="s">
        <v>218</v>
      </c>
      <c r="D224" s="103">
        <v>0.82</v>
      </c>
      <c r="E224" s="29"/>
      <c r="F224" s="30"/>
      <c r="G224" s="13" t="s">
        <v>218</v>
      </c>
      <c r="H224" s="13">
        <v>0.82</v>
      </c>
      <c r="I224" s="18" t="s">
        <v>219</v>
      </c>
      <c r="J224" s="52"/>
      <c r="K224" s="34">
        <f>H224</f>
        <v>0.82</v>
      </c>
    </row>
    <row r="225" spans="1:11" ht="15">
      <c r="A225" s="147"/>
      <c r="B225" s="26"/>
      <c r="C225" s="29" t="s">
        <v>220</v>
      </c>
      <c r="D225" s="68">
        <v>2</v>
      </c>
      <c r="E225" s="29" t="s">
        <v>220</v>
      </c>
      <c r="F225" s="30">
        <v>2</v>
      </c>
      <c r="G225" s="31"/>
      <c r="H225" s="70"/>
      <c r="I225" s="89"/>
      <c r="J225" s="52"/>
      <c r="K225" s="13"/>
    </row>
    <row r="226" spans="1:11" ht="20.25" customHeight="1">
      <c r="A226" s="147"/>
      <c r="B226" s="26"/>
      <c r="C226" s="29" t="s">
        <v>221</v>
      </c>
      <c r="D226" s="68">
        <v>2.88</v>
      </c>
      <c r="E226" s="29"/>
      <c r="F226" s="30"/>
      <c r="G226" s="83" t="s">
        <v>221</v>
      </c>
      <c r="H226" s="83">
        <v>2.88</v>
      </c>
      <c r="I226" s="83"/>
      <c r="J226" s="83">
        <v>2.88</v>
      </c>
      <c r="K226" s="13"/>
    </row>
    <row r="227" spans="1:11" ht="21" customHeight="1">
      <c r="A227" s="147"/>
      <c r="B227" s="37" t="s">
        <v>315</v>
      </c>
      <c r="C227" s="27"/>
      <c r="D227" s="98">
        <f>SUM(D224:D226)</f>
        <v>5.699999999999999</v>
      </c>
      <c r="E227" s="104"/>
      <c r="F227" s="66">
        <f>SUM(F224:F226)</f>
        <v>2</v>
      </c>
      <c r="G227" s="87"/>
      <c r="H227" s="40">
        <f>SUM(H224:H226)</f>
        <v>3.6999999999999997</v>
      </c>
      <c r="I227" s="40"/>
      <c r="J227" s="40">
        <f>SUM(J224:J226)</f>
        <v>2.88</v>
      </c>
      <c r="K227" s="40">
        <f>SUM(K224:K226)</f>
        <v>0.82</v>
      </c>
    </row>
    <row r="228" spans="1:11" ht="25.5" customHeight="1">
      <c r="A228" s="147" t="s">
        <v>273</v>
      </c>
      <c r="B228" s="26" t="s">
        <v>316</v>
      </c>
      <c r="C228" s="27" t="s">
        <v>222</v>
      </c>
      <c r="D228" s="28">
        <v>2.5</v>
      </c>
      <c r="E228" s="29"/>
      <c r="F228" s="30"/>
      <c r="G228" s="83" t="s">
        <v>222</v>
      </c>
      <c r="H228" s="83">
        <v>2.5</v>
      </c>
      <c r="I228" s="83" t="s">
        <v>223</v>
      </c>
      <c r="J228" s="83">
        <v>2.5</v>
      </c>
      <c r="K228" s="13"/>
    </row>
    <row r="229" spans="1:11" ht="21.75" customHeight="1">
      <c r="A229" s="147"/>
      <c r="B229" s="37" t="s">
        <v>317</v>
      </c>
      <c r="C229" s="27"/>
      <c r="D229" s="38">
        <v>2.5</v>
      </c>
      <c r="E229" s="29"/>
      <c r="F229" s="30"/>
      <c r="G229" s="31"/>
      <c r="H229" s="40">
        <v>2.5</v>
      </c>
      <c r="I229" s="40"/>
      <c r="J229" s="40">
        <f>J228</f>
        <v>2.5</v>
      </c>
      <c r="K229" s="40">
        <f>K228</f>
        <v>0</v>
      </c>
    </row>
    <row r="230" spans="1:11" ht="34.5" customHeight="1">
      <c r="A230" s="148"/>
      <c r="B230" s="56" t="s">
        <v>318</v>
      </c>
      <c r="C230" s="57"/>
      <c r="D230" s="105">
        <f>D208+D218+D223+D227+D229</f>
        <v>39.400000000000006</v>
      </c>
      <c r="E230" s="106"/>
      <c r="F230" s="106">
        <f>F208+F218+F223+F227+F229</f>
        <v>14.9</v>
      </c>
      <c r="G230" s="107"/>
      <c r="H230" s="105">
        <f>H208+H218+H223+H227+H229</f>
        <v>24.5</v>
      </c>
      <c r="I230" s="105"/>
      <c r="J230" s="105">
        <f>J208+J218+J223+J227+J229</f>
        <v>16.349999999999998</v>
      </c>
      <c r="K230" s="105">
        <f>K208+K218+K223+K227+K229</f>
        <v>5.65</v>
      </c>
    </row>
    <row r="231" spans="1:11" ht="15">
      <c r="A231" s="148"/>
      <c r="B231" s="26"/>
      <c r="C231" s="31" t="s">
        <v>224</v>
      </c>
      <c r="D231" s="78"/>
      <c r="E231" s="29"/>
      <c r="F231" s="30"/>
      <c r="G231" s="31"/>
      <c r="H231" s="64"/>
      <c r="I231" s="100"/>
      <c r="J231" s="52"/>
      <c r="K231" s="13"/>
    </row>
    <row r="232" spans="1:11" ht="26.25" customHeight="1">
      <c r="A232" s="164"/>
      <c r="B232" s="108" t="s">
        <v>319</v>
      </c>
      <c r="C232" s="109">
        <v>250000</v>
      </c>
      <c r="D232" s="110">
        <f>D30+D57+D81+D134+D178+D195+D230</f>
        <v>258.69100000000003</v>
      </c>
      <c r="E232" s="111"/>
      <c r="F232" s="86">
        <f>F30+F57+F81+F134+F178+F195+F230</f>
        <v>51.815</v>
      </c>
      <c r="G232" s="112"/>
      <c r="H232" s="77">
        <f>H30+H57+H81+H134+H178+H195+H230</f>
        <v>216.74399999999997</v>
      </c>
      <c r="I232" s="77"/>
      <c r="J232" s="77">
        <f>J30+J57+J81+J134+J178+J195+J230</f>
        <v>60.709</v>
      </c>
      <c r="K232" s="77">
        <f>K30+K57+K81+K134+K178+K195+K230</f>
        <v>65.147</v>
      </c>
    </row>
    <row r="233" spans="1:11" ht="15">
      <c r="A233" s="165"/>
      <c r="B233" s="113"/>
      <c r="C233" s="114"/>
      <c r="D233" s="115">
        <v>65428000</v>
      </c>
      <c r="E233" s="116"/>
      <c r="F233" s="117">
        <f>F232*C232</f>
        <v>12953750</v>
      </c>
      <c r="G233" s="118"/>
      <c r="H233" s="119">
        <f>H232*C232</f>
        <v>54185999.99999999</v>
      </c>
      <c r="I233" s="119"/>
      <c r="J233" s="166">
        <v>15209750</v>
      </c>
      <c r="K233" s="120">
        <v>16079250</v>
      </c>
    </row>
    <row r="234" s="187" customFormat="1" ht="15.75"/>
    <row r="235" s="187" customFormat="1" ht="15.75"/>
    <row r="236" s="187" customFormat="1" ht="15.75"/>
    <row r="237" s="187" customFormat="1" ht="15.75"/>
    <row r="238" s="187" customFormat="1" ht="15.75"/>
    <row r="239" s="187" customFormat="1" ht="15.75"/>
  </sheetData>
  <sheetProtection password="DDF5" sheet="1"/>
  <mergeCells count="4">
    <mergeCell ref="E1:F1"/>
    <mergeCell ref="G1:H1"/>
    <mergeCell ref="C91:C94"/>
    <mergeCell ref="D91:D94"/>
  </mergeCells>
  <printOptions gridLines="1" horizontalCentered="1"/>
  <pageMargins left="0" right="0" top="0.5511811023622047" bottom="0" header="0" footer="0"/>
  <pageSetup horizontalDpi="600" verticalDpi="600" orientation="landscape" paperSize="9" scale="80" r:id="rId3"/>
  <headerFooter alignWithMargins="0">
    <oddHeader>&amp;C
COVOARE  BITUMINOASE&amp;RAnexa nr.9/1/c la Hot.CJM nr......din 06.09.2011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fabian.ana</dc:creator>
  <cp:keywords/>
  <dc:description/>
  <cp:lastModifiedBy>Florentina</cp:lastModifiedBy>
  <cp:lastPrinted>2011-09-05T05:52:23Z</cp:lastPrinted>
  <dcterms:created xsi:type="dcterms:W3CDTF">2011-08-11T06:38:51Z</dcterms:created>
  <dcterms:modified xsi:type="dcterms:W3CDTF">2011-09-05T08:04:28Z</dcterms:modified>
  <cp:category/>
  <cp:version/>
  <cp:contentType/>
  <cp:contentStatus/>
</cp:coreProperties>
</file>