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activeTab="0"/>
  </bookViews>
  <sheets>
    <sheet name="anexa 7c" sheetId="1" r:id="rId1"/>
  </sheets>
  <definedNames>
    <definedName name="_xlnm._FilterDatabase" localSheetId="0" hidden="1">'anexa 7c'!$A$5:$I$197</definedName>
    <definedName name="_xlnm.Print_Titles" localSheetId="0">'anexa 7c'!$2:$5</definedName>
  </definedNames>
  <calcPr fullCalcOnLoad="1"/>
</workbook>
</file>

<file path=xl/sharedStrings.xml><?xml version="1.0" encoding="utf-8"?>
<sst xmlns="http://schemas.openxmlformats.org/spreadsheetml/2006/main" count="358" uniqueCount="219">
  <si>
    <t>Nr. crt.</t>
  </si>
  <si>
    <t>Denumirea obiectivului de investiţie</t>
  </si>
  <si>
    <t>Total cap.51</t>
  </si>
  <si>
    <t>51.A</t>
  </si>
  <si>
    <t>Amenajare şi reabilitare pentru conversie spaţiu, din spaţiu hotelier în spaţiu administrativ</t>
  </si>
  <si>
    <t>51.B</t>
  </si>
  <si>
    <t>Program de protecţie a monumentelor istorice în judeţul Mureş</t>
  </si>
  <si>
    <t>Instalare fibră optică Palat administrativ şi complex Parc</t>
  </si>
  <si>
    <t>51.C</t>
  </si>
  <si>
    <t>Servicii suplimentare de proiectare pentru lucrarea Amenajare şi reabilitare pentru conversie spaţiu, din spaţiu hotelier în spaţiu administrativ</t>
  </si>
  <si>
    <t xml:space="preserve">PT Reparaţii sediu administrativ </t>
  </si>
  <si>
    <t>Reţea de calculatoare (switch, cablare, soft reţea, etc.)</t>
  </si>
  <si>
    <t>Server public</t>
  </si>
  <si>
    <t>Server gestiune economică</t>
  </si>
  <si>
    <t>Echipamente de calcul</t>
  </si>
  <si>
    <t>Reactualizare PATJ</t>
  </si>
  <si>
    <t>Hărţi de risc</t>
  </si>
  <si>
    <t>GIS - amenajarea teritoriului şi urbanism</t>
  </si>
  <si>
    <t>Licenţe program deviz</t>
  </si>
  <si>
    <t>Total cap.67</t>
  </si>
  <si>
    <t>67.C</t>
  </si>
  <si>
    <t>SF+PT reabilitare  clădire Şcoala de Arte Tîrgu Mureş</t>
  </si>
  <si>
    <t>Total cap.70</t>
  </si>
  <si>
    <t>Înlocuire conductă de transport apă potabilă în intravilanul municipiului Reghin</t>
  </si>
  <si>
    <t>Total cap.74</t>
  </si>
  <si>
    <t>74.C</t>
  </si>
  <si>
    <t>Asistenţă tehnică din partea proiectantului pe parcursul execuţiei lucrării + diferenţă TVA (PT drum de acces la depozitul de deşeuri comuna Sânpaul)</t>
  </si>
  <si>
    <t>SF privind instalarea unui sistem de încălzire care utilizează energie regenerabilă la spaţiul administrativ din Tg. Mureş, str. Primăriei nr. 2</t>
  </si>
  <si>
    <t xml:space="preserve">Achiziţie teren pentru drum acces la depozit ecologic zonal </t>
  </si>
  <si>
    <t>84.C</t>
  </si>
  <si>
    <t xml:space="preserve">Achiziţii de teren pentru RA AEROPORT TRANSILVANIA Tg. Mureş (extindere pistă) </t>
  </si>
  <si>
    <t>Studiu de oportunitate privind dezvoltarea şi exploatarea aeroporturilor din Cluj-Napoca şi Tg. Mureş</t>
  </si>
  <si>
    <t>SF Lărgire drum judeţean DJ 154J Breaza – Voivodeni – Glodeni</t>
  </si>
  <si>
    <t>Avize Lărgire drum judeţean DJ 154J Breaza – Voivodeni – Glodeni</t>
  </si>
  <si>
    <t>Ranforsări  DJ 151B Ungheni - Căpâlna de Sus - Bahnea</t>
  </si>
  <si>
    <t>Aducerea la parametrii normali a suprafeţei  drumului   DJ 152A Tîrgu Mureş (DN15E) – Band – Iernut (DN15)</t>
  </si>
  <si>
    <t>54</t>
  </si>
  <si>
    <t>54.C</t>
  </si>
  <si>
    <t>Cameră foto digitală</t>
  </si>
  <si>
    <t>Echipament de comunicaţii voce</t>
  </si>
  <si>
    <t>Portbagaj pentru echipament</t>
  </si>
  <si>
    <t>Jachetă scafandru tehnic</t>
  </si>
  <si>
    <t>65.C</t>
  </si>
  <si>
    <t>Hotă profesională</t>
  </si>
  <si>
    <t>Multifunctională</t>
  </si>
  <si>
    <t>Lift înclinat pentru scări</t>
  </si>
  <si>
    <t>67.A</t>
  </si>
  <si>
    <t>Lucrări de instalaţii sisteme de alarmă împotriva incendiului şi antiefracţie Biblioteca Teleki</t>
  </si>
  <si>
    <t>Sistem sonorizare</t>
  </si>
  <si>
    <t>Sistem de traducere prin căşti</t>
  </si>
  <si>
    <t>Dotări Centru American Corner</t>
  </si>
  <si>
    <t>Pupitru lumini pentru sala de spectacole</t>
  </si>
  <si>
    <t>Boxe</t>
  </si>
  <si>
    <t>Acordeon (secţia maghiară)</t>
  </si>
  <si>
    <t>Maşină de spălat</t>
  </si>
  <si>
    <t>Clădire birouri şi depozite Muzeul de Ştiinţele Naturii, Horea nr. 24 - execuţie</t>
  </si>
  <si>
    <t>Montare lift la Biblioteca Judeţeană</t>
  </si>
  <si>
    <t>Reabilitare încălzire centrală la Palatul Culturii, Tîrgu Mureş</t>
  </si>
  <si>
    <t>Secţia laborator restaurare conservare</t>
  </si>
  <si>
    <t>Instalaţie exhaustare vapori organici toxici</t>
  </si>
  <si>
    <t>Lampă UV cu braţ articular</t>
  </si>
  <si>
    <t>Microsablator</t>
  </si>
  <si>
    <t>Secţia de arheologie</t>
  </si>
  <si>
    <t>Obiecte muzeale</t>
  </si>
  <si>
    <t>Secţia de artă</t>
  </si>
  <si>
    <t>Rame pentru tablouri</t>
  </si>
  <si>
    <t>Secţia de etnografie</t>
  </si>
  <si>
    <t>Mobilier amenajare spaţiu expoziţii temporare</t>
  </si>
  <si>
    <t>Completare Sistem supraveghere video spaţii expoziţionale</t>
  </si>
  <si>
    <t>Secţia de istorie</t>
  </si>
  <si>
    <t>Secţia de ştiinţele naturii</t>
  </si>
  <si>
    <t>Sistem de alarmare efracţie</t>
  </si>
  <si>
    <t>Amenajare depozit</t>
  </si>
  <si>
    <t>Cetatea Medievală</t>
  </si>
  <si>
    <t>Sistem de siguranţă expoziţie Tezaur</t>
  </si>
  <si>
    <t>Sediu administrativ - Mărăşti nr. 8</t>
  </si>
  <si>
    <t>Server+instalare+configurare</t>
  </si>
  <si>
    <t>Site WEB</t>
  </si>
  <si>
    <t>Sistem de încălzire centrală</t>
  </si>
  <si>
    <t>Palatul Culturii</t>
  </si>
  <si>
    <t>PT reparaţii faţadă+acoperiş</t>
  </si>
  <si>
    <t>PT Restaurare hol principal în Palatul Culturii</t>
  </si>
  <si>
    <t>PT reparaţii Holul Mare+casa scărilor</t>
  </si>
  <si>
    <t xml:space="preserve">Centrală termică  </t>
  </si>
  <si>
    <t>Castel Gurghiu</t>
  </si>
  <si>
    <t>Lucrări restaurare fresce</t>
  </si>
  <si>
    <t>Instrumente muzicale</t>
  </si>
  <si>
    <t>Orgă</t>
  </si>
  <si>
    <t>1</t>
  </si>
  <si>
    <t>Amenajare clădire Teatrul pentru copii şi tineret ARIEL</t>
  </si>
  <si>
    <t>DIRECŢIA GENERALĂ DE ASISTENŢĂ SOCIALĂ ŞI PROTECŢIA COPILULUI MUREŞ total, din care:</t>
  </si>
  <si>
    <t>68.C</t>
  </si>
  <si>
    <t>MATERNA</t>
  </si>
  <si>
    <t>Copiator A3</t>
  </si>
  <si>
    <t>68.B</t>
  </si>
  <si>
    <t>CTF Regin - Petelea</t>
  </si>
  <si>
    <t>Calculatoare</t>
  </si>
  <si>
    <t>Pavaj curte CTF Petelea</t>
  </si>
  <si>
    <t>DGASPC - APARAT PROPRIU</t>
  </si>
  <si>
    <t>68.A</t>
  </si>
  <si>
    <t>Împrejmuire cu gard la CTF judeţ şi CRCDN</t>
  </si>
  <si>
    <t>Reabilitare instalaţie încălzire şi apă caldă menajeră - CRRN Reghin - proiect şi realizare</t>
  </si>
  <si>
    <t>Refacere gard - CRCDN Ceuaşu de Cîmpie nr. 43</t>
  </si>
  <si>
    <t>Refacere gard din jurul casei - CRCDN Ceuaşu de Cîmpie nr. 185</t>
  </si>
  <si>
    <t>Montare cabană SEC</t>
  </si>
  <si>
    <t>Reţea canalizare - CRRN Reghin</t>
  </si>
  <si>
    <t>Amenajare bucătărie şi sală de mese la CRRN Reghin</t>
  </si>
  <si>
    <t>Studiu de fezabilitate, proiect pentru clădire cu 50 paturi - CIA Glodeni</t>
  </si>
  <si>
    <t>Studiu de fezabilitate pt modernizare si extindere  clădire - CIA Reghin</t>
  </si>
  <si>
    <t>SF CIA Lunca Mureşului</t>
  </si>
  <si>
    <t>SF +PT pentru montare panouri solare</t>
  </si>
  <si>
    <t>Extindere şi mansardare clădire CIA Lunca Mureşului -proiectare şi execuţie</t>
  </si>
  <si>
    <t>CRRN Călugăreni</t>
  </si>
  <si>
    <t>Autoturism transport persoane</t>
  </si>
  <si>
    <t>CĂMIN PENTRU PERSOANE VÂRSTNICE IDECIU DE JOS</t>
  </si>
  <si>
    <t>Maşină de spălat industrială, înlocuire cazane, centrală termică</t>
  </si>
  <si>
    <t>Reabilitare clădire Camera Agricolă</t>
  </si>
  <si>
    <t>83.C</t>
  </si>
  <si>
    <t>Servicii de proiectare pentru clădirea Camerei Agricole</t>
  </si>
  <si>
    <t>Calculator cu licenţă</t>
  </si>
  <si>
    <t>Laptop cu licenţă</t>
  </si>
  <si>
    <t>Dulap metalic cu seifuri</t>
  </si>
  <si>
    <t>84.A</t>
  </si>
  <si>
    <t>Refuncţionalizare fluxuri cu extindere aerogară internă pentru zboruri Non Schengen</t>
  </si>
  <si>
    <t>Documentaţie cerere de finanţare POS-T</t>
  </si>
  <si>
    <t xml:space="preserve">Tunuri mobile pentru îndepărtat păsări </t>
  </si>
  <si>
    <t xml:space="preserve">Autobuze de platformă   </t>
  </si>
  <si>
    <t xml:space="preserve">Studiu de soluţie în postul trafo, pentru a doua alimentare din sursă publică Proiectul tehnic şi execuţia, după studiu de soluţie                           </t>
  </si>
  <si>
    <t>Strung mic</t>
  </si>
  <si>
    <t xml:space="preserve">Aparat de sudură oxi-gaz   </t>
  </si>
  <si>
    <t xml:space="preserve">Aparat de sudură electric monofazic  </t>
  </si>
  <si>
    <t>Detector portabil pentru cabluri electrice</t>
  </si>
  <si>
    <t xml:space="preserve">Studiu şi proiect tehnic staţie de epurare şi separator de produse petroliere   </t>
  </si>
  <si>
    <t xml:space="preserve">Documentaţii tehnico-economice </t>
  </si>
  <si>
    <t>Semaforizare</t>
  </si>
  <si>
    <t>Amenajare platforme verificare tonaj auto (locuri de parcare)</t>
  </si>
  <si>
    <t>Proiect tehnic şi execuţie înlocuire cazan la CT1</t>
  </si>
  <si>
    <t>84.B</t>
  </si>
  <si>
    <t>Echipamente situaţii de urgenţă</t>
  </si>
  <si>
    <t>Asistenţă tehnică din partea proiectantului SF+PT Complex "Parc"</t>
  </si>
  <si>
    <t>Studiu de mentenanţă pentru clădirea Şcolii de Arte Tg Mureş</t>
  </si>
  <si>
    <t>70.B</t>
  </si>
  <si>
    <t>Cap.bug.</t>
  </si>
  <si>
    <t>Total cap.84, din care:</t>
  </si>
  <si>
    <t>- pentru transport aerian</t>
  </si>
  <si>
    <t>- pentru transport rutier</t>
  </si>
  <si>
    <t>Consolidare podeţe</t>
  </si>
  <si>
    <t xml:space="preserve">DALI Reabilitarea sistemului rutier pe DJ 136  Sg de Pădure - Bezid şi DJ 136A Bezidul Nou - lim jud Harghita </t>
  </si>
  <si>
    <t xml:space="preserve">Avize  DALI Reabilitarea sistemului rutier pe DJ 136  Sg de Pădure - Bezid şi DJ 136A Bezidul Nou - lim jud Harghita </t>
  </si>
  <si>
    <t>Repetoare pentru asigurarea şi amplificarea semnalului radio, necesare în timpul intervenţiilor de salvare</t>
  </si>
  <si>
    <t>Mansardare clădire pentru înfiinţare atelier de formare</t>
  </si>
  <si>
    <t>Maşină de spălat semiprofesională</t>
  </si>
  <si>
    <t>Combină frigorifică</t>
  </si>
  <si>
    <t>Calculator cu imprimantă</t>
  </si>
  <si>
    <t>Ladă frigorifică ( pt. CTF Şincai, Târnăveni- Lebedei , M. Niraj - Semănătorilor )</t>
  </si>
  <si>
    <t>Închidere balcoane cu termopan</t>
  </si>
  <si>
    <t>Centrală termică cu tiraj forţat 24 KW</t>
  </si>
  <si>
    <t>Maşină de gătit industrială - str. Trebely 3</t>
  </si>
  <si>
    <t>CTF Judeţ</t>
  </si>
  <si>
    <t>CRCDN Ceuaşu de Câmpie</t>
  </si>
  <si>
    <t>CRCDN Tg. Mureş</t>
  </si>
  <si>
    <t>Maşini de spălat semiprofesionale</t>
  </si>
  <si>
    <t xml:space="preserve">SF, proiecte </t>
  </si>
  <si>
    <t>Reabilitare şi compartimentare corp clădire pentru amenajare SIRU</t>
  </si>
  <si>
    <t>Centrale termice cu tiraj forţat  pt. CTF</t>
  </si>
  <si>
    <t>CRRN Brâncoveneşti</t>
  </si>
  <si>
    <t>CIA Lunca Mureş</t>
  </si>
  <si>
    <t>Maşină pentru marfă</t>
  </si>
  <si>
    <t>Dotări reabilitare bucătărie</t>
  </si>
  <si>
    <t xml:space="preserve">Firmă AEROPORT   </t>
  </si>
  <si>
    <t>65</t>
  </si>
  <si>
    <t>68</t>
  </si>
  <si>
    <t>83</t>
  </si>
  <si>
    <t>84</t>
  </si>
  <si>
    <t>SF+PT Reastaurare Muzeul de Vânătoare Castel Gurgiu</t>
  </si>
  <si>
    <t>Consolidare pod DJ 106 km 87+164 - proiectare + execuţie</t>
  </si>
  <si>
    <t>Documentaţii tehnico-economice Consolidare pod DJ 106 km 88+962</t>
  </si>
  <si>
    <t>CONSILIUL JUDEŢEAN MUREŞ total, din care</t>
  </si>
  <si>
    <t>DIRECŢIA JUDEŢEANĂ PENTRU EVIDENŢA PERSOANEI total, din care:</t>
  </si>
  <si>
    <t>SPJ SALVAMONT total, din care:</t>
  </si>
  <si>
    <t>CENTRUL ŞCOLAR PENTRU EDUCAŢIE INCLUZIVĂ NR.1 total, din care:</t>
  </si>
  <si>
    <t>CENTRUL ŞCOLAR PENTRU EDUCAŢIE INCLUZIVĂ NR.2 total, din care:</t>
  </si>
  <si>
    <t>CENTRUL ŞCOLAR PENTRU EDUCAŢIE INCLUZIVĂ NR.3 REGHIN total,  din care:</t>
  </si>
  <si>
    <t>UNITĂŢI DE CULTURĂ total, din care:</t>
  </si>
  <si>
    <t>BIBLIOTECA JUDEŢEANĂ total, din care:</t>
  </si>
  <si>
    <t>ANSAMBLUL ARTISTIC PROFESIONIST "MUREŞUL" total, din care:</t>
  </si>
  <si>
    <t>MUZEUL JUDEŢEAN MUREŞ total, din care:</t>
  </si>
  <si>
    <t>FILARMONICA DE STAT TÎRGU MUREŞ total, din care:</t>
  </si>
  <si>
    <t>TEATRUL PENTRU COPII ŞI TINERET ARIEL TÂRGU MUREŞ total, din care:</t>
  </si>
  <si>
    <t>CAMERA AGRICOLĂ JUDEŢEANĂ MUREŞ total, din care:</t>
  </si>
  <si>
    <t>RA AEROPORT TRANSILVANIA total, din care:</t>
  </si>
  <si>
    <t>TOTAL CHELTUIELI DE INVESTIŢII 2011</t>
  </si>
  <si>
    <t>Lucrări de restaurare clădire Biblioteca Teleki - secţia de artă şi galeria Ion Vlasiu</t>
  </si>
  <si>
    <t>67.B</t>
  </si>
  <si>
    <t>Buget 2011</t>
  </si>
  <si>
    <t>Valori rectificate</t>
  </si>
  <si>
    <t>Influenţă</t>
  </si>
  <si>
    <t>SF+PT+DE CIA Lunca Mureşului</t>
  </si>
  <si>
    <t>Achiziţie echipamente diverse pentru utilajul MULTIONE</t>
  </si>
  <si>
    <t>83.B</t>
  </si>
  <si>
    <t>Bandă transportoare bagaje autopropulsată</t>
  </si>
  <si>
    <t>Scări tractabile pasageri SH (2buc)</t>
  </si>
  <si>
    <t>Autobuze de platformă SH (2 buc)</t>
  </si>
  <si>
    <t>Aparat SMSP</t>
  </si>
  <si>
    <t>Studiu de determinare capacitate portantă (PCN)pentru calea de rulare Alfa</t>
  </si>
  <si>
    <t>Proiect tehnic balizaj cat I OACI la calea de rulare şi platforma Alfa</t>
  </si>
  <si>
    <t>Proiect tehnic copertină faţadă autogară</t>
  </si>
  <si>
    <t>Extindere drumuri şi platforme parcare auto</t>
  </si>
  <si>
    <t>Aparat control Rx cu tip instalat, cu tunel de dimensiuni mici</t>
  </si>
  <si>
    <t>Staţii emisie-recepţie componente securitate (20 buc)</t>
  </si>
  <si>
    <t>Sistem de supraveghere</t>
  </si>
  <si>
    <t>Clădire Muzeul de Etnografie</t>
  </si>
  <si>
    <t>din care</t>
  </si>
  <si>
    <t>Buget</t>
  </si>
  <si>
    <t>Taxa de securitate</t>
  </si>
  <si>
    <t>Gherete de control PPF terminal Non-Schengen (6 buc)</t>
  </si>
  <si>
    <t>Dotări cabinet kinetoterapie</t>
  </si>
  <si>
    <t>SF + PT extindere capacităţi aerogară Non Schengen</t>
  </si>
  <si>
    <t>PT şi asistenţă tehnică proiectant Amenajare şi reabilitare pentru conversie spaţiu, din spaţiu hotelier în spaţiu administrativ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</si>
</sst>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3" fillId="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3" fillId="4" borderId="10" xfId="51" applyNumberFormat="1" applyFont="1" applyFill="1" applyBorder="1" applyAlignment="1">
      <alignment horizontal="right" vertical="center" wrapText="1"/>
      <protection/>
    </xf>
    <xf numFmtId="49" fontId="3" fillId="4" borderId="10" xfId="51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 wrapText="1"/>
    </xf>
    <xf numFmtId="49" fontId="3" fillId="25" borderId="10" xfId="51" applyNumberFormat="1" applyFont="1" applyFill="1" applyBorder="1" applyAlignment="1">
      <alignment horizontal="right" vertical="center" wrapText="1"/>
      <protection/>
    </xf>
    <xf numFmtId="49" fontId="3" fillId="25" borderId="10" xfId="51" applyNumberFormat="1" applyFont="1" applyFill="1" applyBorder="1" applyAlignment="1">
      <alignment vertical="center" wrapText="1"/>
      <protection/>
    </xf>
    <xf numFmtId="3" fontId="3" fillId="25" borderId="10" xfId="0" applyNumberFormat="1" applyFont="1" applyFill="1" applyBorder="1" applyAlignment="1">
      <alignment vertical="center" wrapText="1"/>
    </xf>
    <xf numFmtId="49" fontId="0" fillId="0" borderId="10" xfId="51" applyNumberFormat="1" applyFont="1" applyFill="1" applyBorder="1" applyAlignment="1">
      <alignment vertical="center" wrapText="1"/>
      <protection/>
    </xf>
    <xf numFmtId="3" fontId="0" fillId="0" borderId="10" xfId="51" applyNumberFormat="1" applyFont="1" applyFill="1" applyBorder="1" applyAlignment="1">
      <alignment horizontal="right" vertical="center" wrapText="1"/>
      <protection/>
    </xf>
    <xf numFmtId="49" fontId="3" fillId="6" borderId="10" xfId="51" applyNumberFormat="1" applyFont="1" applyFill="1" applyBorder="1" applyAlignment="1">
      <alignment vertical="center" wrapText="1"/>
      <protection/>
    </xf>
    <xf numFmtId="3" fontId="2" fillId="6" borderId="10" xfId="51" applyNumberFormat="1" applyFont="1" applyFill="1" applyBorder="1" applyAlignment="1">
      <alignment horizontal="right" vertical="center" wrapText="1"/>
      <protection/>
    </xf>
    <xf numFmtId="0" fontId="5" fillId="22" borderId="10" xfId="0" applyFont="1" applyFill="1" applyBorder="1" applyAlignment="1">
      <alignment vertical="center" wrapText="1"/>
    </xf>
    <xf numFmtId="3" fontId="5" fillId="22" borderId="10" xfId="51" applyNumberFormat="1" applyFont="1" applyFill="1" applyBorder="1" applyAlignment="1">
      <alignment horizontal="right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 wrapText="1"/>
    </xf>
    <xf numFmtId="49" fontId="0" fillId="24" borderId="10" xfId="51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3" fillId="4" borderId="10" xfId="51" applyNumberFormat="1" applyFont="1" applyFill="1" applyBorder="1" applyAlignment="1">
      <alignment vertical="center" wrapText="1"/>
      <protection/>
    </xf>
    <xf numFmtId="49" fontId="0" fillId="24" borderId="10" xfId="51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right" vertical="center" wrapText="1"/>
    </xf>
    <xf numFmtId="0" fontId="5" fillId="22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24" borderId="10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3" fillId="4" borderId="10" xfId="51" applyNumberFormat="1" applyFont="1" applyFill="1" applyBorder="1" applyAlignment="1">
      <alignment vertical="center" wrapText="1"/>
      <protection/>
    </xf>
    <xf numFmtId="3" fontId="2" fillId="4" borderId="10" xfId="0" applyNumberFormat="1" applyFont="1" applyFill="1" applyBorder="1" applyAlignment="1">
      <alignment horizontal="right" vertical="center" wrapText="1"/>
    </xf>
    <xf numFmtId="0" fontId="6" fillId="23" borderId="11" xfId="0" applyFont="1" applyFill="1" applyBorder="1" applyAlignment="1">
      <alignment horizontal="right" vertical="center" wrapText="1"/>
    </xf>
    <xf numFmtId="0" fontId="6" fillId="23" borderId="11" xfId="0" applyFont="1" applyFill="1" applyBorder="1" applyAlignment="1">
      <alignment horizontal="left" vertical="center" wrapText="1"/>
    </xf>
    <xf numFmtId="3" fontId="6" fillId="23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49" fontId="3" fillId="4" borderId="10" xfId="51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24" borderId="10" xfId="51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1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" sqref="I1:I16384"/>
    </sheetView>
  </sheetViews>
  <sheetFormatPr defaultColWidth="9.140625" defaultRowHeight="12.75"/>
  <cols>
    <col min="1" max="1" width="4.8515625" style="36" customWidth="1"/>
    <col min="2" max="2" width="5.421875" style="36" customWidth="1"/>
    <col min="3" max="3" width="75.00390625" style="37" customWidth="1"/>
    <col min="4" max="8" width="10.8515625" style="37" customWidth="1"/>
    <col min="9" max="9" width="30.7109375" style="48" customWidth="1"/>
    <col min="10" max="16384" width="9.140625" style="49" customWidth="1"/>
  </cols>
  <sheetData>
    <row r="1" spans="1:8" s="47" customFormat="1" ht="13.5" thickBot="1">
      <c r="A1" s="58"/>
      <c r="B1" s="58"/>
      <c r="C1" s="59"/>
      <c r="D1" s="60"/>
      <c r="E1" s="60"/>
      <c r="F1" s="60"/>
      <c r="G1" s="60"/>
      <c r="H1" s="60"/>
    </row>
    <row r="2" spans="1:8" s="47" customFormat="1" ht="15.75" thickBot="1">
      <c r="A2" s="68" t="s">
        <v>0</v>
      </c>
      <c r="B2" s="68" t="s">
        <v>142</v>
      </c>
      <c r="C2" s="68" t="s">
        <v>1</v>
      </c>
      <c r="D2" s="71" t="s">
        <v>194</v>
      </c>
      <c r="E2" s="71" t="s">
        <v>196</v>
      </c>
      <c r="F2" s="71" t="s">
        <v>195</v>
      </c>
      <c r="G2" s="74" t="s">
        <v>212</v>
      </c>
      <c r="H2" s="74"/>
    </row>
    <row r="3" spans="1:8" s="47" customFormat="1" ht="13.5" thickBot="1">
      <c r="A3" s="69"/>
      <c r="B3" s="69"/>
      <c r="C3" s="69"/>
      <c r="D3" s="72"/>
      <c r="E3" s="72"/>
      <c r="F3" s="72"/>
      <c r="G3" s="74" t="s">
        <v>213</v>
      </c>
      <c r="H3" s="74" t="s">
        <v>214</v>
      </c>
    </row>
    <row r="4" spans="1:8" s="47" customFormat="1" ht="18" customHeight="1" thickBot="1">
      <c r="A4" s="70"/>
      <c r="B4" s="70"/>
      <c r="C4" s="70"/>
      <c r="D4" s="73"/>
      <c r="E4" s="73"/>
      <c r="F4" s="73"/>
      <c r="G4" s="75"/>
      <c r="H4" s="75"/>
    </row>
    <row r="5" spans="1:8" s="47" customFormat="1" ht="13.5" thickBot="1">
      <c r="A5" s="55">
        <v>0</v>
      </c>
      <c r="B5" s="55">
        <v>1</v>
      </c>
      <c r="C5" s="55">
        <v>2</v>
      </c>
      <c r="D5" s="55">
        <v>3</v>
      </c>
      <c r="E5" s="55">
        <v>4</v>
      </c>
      <c r="F5" s="55">
        <v>5</v>
      </c>
      <c r="G5" s="55">
        <v>6</v>
      </c>
      <c r="H5" s="55">
        <v>7</v>
      </c>
    </row>
    <row r="6" spans="1:8" s="47" customFormat="1" ht="13.5" thickTop="1">
      <c r="A6" s="52"/>
      <c r="B6" s="52"/>
      <c r="C6" s="53" t="s">
        <v>191</v>
      </c>
      <c r="D6" s="54">
        <f>D7+D51+D54+D58+D60+D62+D65+D122+D164+D166+D172</f>
        <v>34761000</v>
      </c>
      <c r="E6" s="54">
        <f>E7+E51+E54+E58+E60+E62+E65+E122+E164+E166+E172</f>
        <v>689000</v>
      </c>
      <c r="F6" s="54">
        <f>F7+F51+F54+F58+F60+F62+F65+F122+F164+F166+F172</f>
        <v>35450000</v>
      </c>
      <c r="G6" s="54">
        <f>G7+G51+G54+G58+G60+G62+G65+G122+G164+G166+G172</f>
        <v>35065000</v>
      </c>
      <c r="H6" s="54">
        <f>H7+H51+H54+H58+H60+H62+H65+H122+H164+H166+H172</f>
        <v>385000</v>
      </c>
    </row>
    <row r="7" spans="1:8" s="47" customFormat="1" ht="12.75">
      <c r="A7" s="12"/>
      <c r="B7" s="12"/>
      <c r="C7" s="13" t="s">
        <v>177</v>
      </c>
      <c r="D7" s="1">
        <f>D8+D25+D34+D30+D28</f>
        <v>18993000</v>
      </c>
      <c r="E7" s="1">
        <f>E8+E25+E34+E30+E28</f>
        <v>824000</v>
      </c>
      <c r="F7" s="1">
        <f>F8+F25+F34+F30+F28</f>
        <v>19817000</v>
      </c>
      <c r="G7" s="1">
        <f>G8+G25+G34+G30+G28</f>
        <v>19817000</v>
      </c>
      <c r="H7" s="1">
        <f>H8+H25+H34+H30+H28</f>
        <v>0</v>
      </c>
    </row>
    <row r="8" spans="1:8" s="47" customFormat="1" ht="12.75">
      <c r="A8" s="39"/>
      <c r="B8" s="39"/>
      <c r="C8" s="2" t="s">
        <v>2</v>
      </c>
      <c r="D8" s="6">
        <f>SUM(D9:D24)</f>
        <v>3166000</v>
      </c>
      <c r="E8" s="6">
        <f>SUM(E9:E24)</f>
        <v>993000</v>
      </c>
      <c r="F8" s="6">
        <f>SUM(F9:F24)</f>
        <v>4159000</v>
      </c>
      <c r="G8" s="6">
        <f>SUM(G9:G24)</f>
        <v>4159000</v>
      </c>
      <c r="H8" s="6">
        <f>SUM(H9:H24)</f>
        <v>0</v>
      </c>
    </row>
    <row r="9" spans="1:8" s="47" customFormat="1" ht="12.75" customHeight="1">
      <c r="A9" s="38">
        <v>1</v>
      </c>
      <c r="B9" s="38" t="s">
        <v>3</v>
      </c>
      <c r="C9" s="3" t="s">
        <v>4</v>
      </c>
      <c r="D9" s="4">
        <v>2117000</v>
      </c>
      <c r="E9" s="4">
        <v>856000</v>
      </c>
      <c r="F9" s="4">
        <f aca="true" t="shared" si="0" ref="F9:F24">D9+E9</f>
        <v>2973000</v>
      </c>
      <c r="G9" s="4">
        <f>2117000+856000</f>
        <v>2973000</v>
      </c>
      <c r="H9" s="4"/>
    </row>
    <row r="10" spans="1:8" s="47" customFormat="1" ht="12.75">
      <c r="A10" s="38">
        <v>2</v>
      </c>
      <c r="B10" s="38" t="s">
        <v>5</v>
      </c>
      <c r="C10" s="3" t="s">
        <v>6</v>
      </c>
      <c r="D10" s="4">
        <v>100000</v>
      </c>
      <c r="E10" s="4"/>
      <c r="F10" s="4">
        <f t="shared" si="0"/>
        <v>100000</v>
      </c>
      <c r="G10" s="4">
        <v>100000</v>
      </c>
      <c r="H10" s="4"/>
    </row>
    <row r="11" spans="1:8" s="47" customFormat="1" ht="12.75">
      <c r="A11" s="38">
        <v>3</v>
      </c>
      <c r="B11" s="38" t="s">
        <v>5</v>
      </c>
      <c r="C11" s="3" t="s">
        <v>7</v>
      </c>
      <c r="D11" s="4">
        <v>5000</v>
      </c>
      <c r="E11" s="4"/>
      <c r="F11" s="4">
        <f t="shared" si="0"/>
        <v>5000</v>
      </c>
      <c r="G11" s="4">
        <v>5000</v>
      </c>
      <c r="H11" s="4"/>
    </row>
    <row r="12" spans="1:8" s="47" customFormat="1" ht="12.75">
      <c r="A12" s="38">
        <v>4</v>
      </c>
      <c r="B12" s="38" t="s">
        <v>5</v>
      </c>
      <c r="C12" s="3" t="s">
        <v>11</v>
      </c>
      <c r="D12" s="4">
        <v>16000</v>
      </c>
      <c r="E12" s="4"/>
      <c r="F12" s="4">
        <f t="shared" si="0"/>
        <v>16000</v>
      </c>
      <c r="G12" s="4">
        <v>16000</v>
      </c>
      <c r="H12" s="4"/>
    </row>
    <row r="13" spans="1:8" s="47" customFormat="1" ht="25.5">
      <c r="A13" s="38">
        <v>5</v>
      </c>
      <c r="B13" s="38" t="s">
        <v>8</v>
      </c>
      <c r="C13" s="3" t="s">
        <v>9</v>
      </c>
      <c r="D13" s="4">
        <v>10000</v>
      </c>
      <c r="E13" s="4"/>
      <c r="F13" s="4">
        <f t="shared" si="0"/>
        <v>10000</v>
      </c>
      <c r="G13" s="4">
        <v>10000</v>
      </c>
      <c r="H13" s="4"/>
    </row>
    <row r="14" spans="1:8" s="47" customFormat="1" ht="12.75">
      <c r="A14" s="38">
        <v>6</v>
      </c>
      <c r="B14" s="38" t="s">
        <v>8</v>
      </c>
      <c r="C14" s="3" t="s">
        <v>10</v>
      </c>
      <c r="D14" s="4">
        <v>50000</v>
      </c>
      <c r="E14" s="4">
        <v>100000</v>
      </c>
      <c r="F14" s="4">
        <f t="shared" si="0"/>
        <v>150000</v>
      </c>
      <c r="G14" s="4">
        <f>50000+100000</f>
        <v>150000</v>
      </c>
      <c r="H14" s="4"/>
    </row>
    <row r="15" spans="1:8" s="47" customFormat="1" ht="12.75">
      <c r="A15" s="38">
        <v>7</v>
      </c>
      <c r="B15" s="38" t="s">
        <v>8</v>
      </c>
      <c r="C15" s="3" t="s">
        <v>12</v>
      </c>
      <c r="D15" s="4">
        <v>54000</v>
      </c>
      <c r="E15" s="4"/>
      <c r="F15" s="4">
        <f t="shared" si="0"/>
        <v>54000</v>
      </c>
      <c r="G15" s="4">
        <v>54000</v>
      </c>
      <c r="H15" s="4"/>
    </row>
    <row r="16" spans="1:8" s="47" customFormat="1" ht="12.75">
      <c r="A16" s="38">
        <v>8</v>
      </c>
      <c r="B16" s="38" t="s">
        <v>8</v>
      </c>
      <c r="C16" s="3" t="s">
        <v>13</v>
      </c>
      <c r="D16" s="4">
        <v>88000</v>
      </c>
      <c r="E16" s="4"/>
      <c r="F16" s="4">
        <f t="shared" si="0"/>
        <v>88000</v>
      </c>
      <c r="G16" s="4">
        <v>88000</v>
      </c>
      <c r="H16" s="4"/>
    </row>
    <row r="17" spans="1:8" s="47" customFormat="1" ht="12.75">
      <c r="A17" s="38">
        <v>9</v>
      </c>
      <c r="B17" s="38" t="s">
        <v>8</v>
      </c>
      <c r="C17" s="3" t="s">
        <v>14</v>
      </c>
      <c r="D17" s="4">
        <v>50000</v>
      </c>
      <c r="E17" s="4"/>
      <c r="F17" s="4">
        <f t="shared" si="0"/>
        <v>50000</v>
      </c>
      <c r="G17" s="4">
        <v>50000</v>
      </c>
      <c r="H17" s="4"/>
    </row>
    <row r="18" spans="1:8" s="47" customFormat="1" ht="12.75">
      <c r="A18" s="38">
        <v>10</v>
      </c>
      <c r="B18" s="38" t="s">
        <v>8</v>
      </c>
      <c r="C18" s="3" t="s">
        <v>15</v>
      </c>
      <c r="D18" s="4">
        <v>26000</v>
      </c>
      <c r="E18" s="4"/>
      <c r="F18" s="4">
        <f t="shared" si="0"/>
        <v>26000</v>
      </c>
      <c r="G18" s="4">
        <v>26000</v>
      </c>
      <c r="H18" s="4"/>
    </row>
    <row r="19" spans="1:8" s="47" customFormat="1" ht="12.75">
      <c r="A19" s="38">
        <v>11</v>
      </c>
      <c r="B19" s="38" t="s">
        <v>8</v>
      </c>
      <c r="C19" s="3" t="s">
        <v>16</v>
      </c>
      <c r="D19" s="4">
        <v>400000</v>
      </c>
      <c r="E19" s="4"/>
      <c r="F19" s="4">
        <f t="shared" si="0"/>
        <v>400000</v>
      </c>
      <c r="G19" s="4">
        <v>400000</v>
      </c>
      <c r="H19" s="4"/>
    </row>
    <row r="20" spans="1:8" s="47" customFormat="1" ht="12.75">
      <c r="A20" s="38">
        <v>12</v>
      </c>
      <c r="B20" s="38" t="s">
        <v>8</v>
      </c>
      <c r="C20" s="3" t="s">
        <v>138</v>
      </c>
      <c r="D20" s="4">
        <v>60000</v>
      </c>
      <c r="E20" s="4"/>
      <c r="F20" s="4">
        <f t="shared" si="0"/>
        <v>60000</v>
      </c>
      <c r="G20" s="4">
        <v>60000</v>
      </c>
      <c r="H20" s="4"/>
    </row>
    <row r="21" spans="1:8" s="47" customFormat="1" ht="12.75">
      <c r="A21" s="38">
        <v>13</v>
      </c>
      <c r="B21" s="38" t="s">
        <v>8</v>
      </c>
      <c r="C21" s="3" t="s">
        <v>139</v>
      </c>
      <c r="D21" s="4">
        <v>19000</v>
      </c>
      <c r="E21" s="4"/>
      <c r="F21" s="4">
        <f t="shared" si="0"/>
        <v>19000</v>
      </c>
      <c r="G21" s="4">
        <v>19000</v>
      </c>
      <c r="H21" s="4"/>
    </row>
    <row r="22" spans="1:8" s="47" customFormat="1" ht="12.75">
      <c r="A22" s="38">
        <v>14</v>
      </c>
      <c r="B22" s="38" t="s">
        <v>8</v>
      </c>
      <c r="C22" s="5" t="s">
        <v>17</v>
      </c>
      <c r="D22" s="4">
        <v>150000</v>
      </c>
      <c r="E22" s="4"/>
      <c r="F22" s="4">
        <f t="shared" si="0"/>
        <v>150000</v>
      </c>
      <c r="G22" s="4">
        <v>150000</v>
      </c>
      <c r="H22" s="4"/>
    </row>
    <row r="23" spans="1:8" s="47" customFormat="1" ht="12.75">
      <c r="A23" s="38">
        <v>15</v>
      </c>
      <c r="B23" s="38" t="s">
        <v>8</v>
      </c>
      <c r="C23" s="5" t="s">
        <v>18</v>
      </c>
      <c r="D23" s="4">
        <v>21000</v>
      </c>
      <c r="E23" s="4"/>
      <c r="F23" s="4">
        <f t="shared" si="0"/>
        <v>21000</v>
      </c>
      <c r="G23" s="4">
        <v>21000</v>
      </c>
      <c r="H23" s="4"/>
    </row>
    <row r="24" spans="1:8" s="47" customFormat="1" ht="25.5">
      <c r="A24" s="38">
        <v>16</v>
      </c>
      <c r="B24" s="38" t="s">
        <v>8</v>
      </c>
      <c r="C24" s="5" t="s">
        <v>218</v>
      </c>
      <c r="D24" s="4"/>
      <c r="E24" s="4">
        <v>37000</v>
      </c>
      <c r="F24" s="4">
        <f t="shared" si="0"/>
        <v>37000</v>
      </c>
      <c r="G24" s="4">
        <v>37000</v>
      </c>
      <c r="H24" s="4"/>
    </row>
    <row r="25" spans="1:8" s="47" customFormat="1" ht="12.75">
      <c r="A25" s="39"/>
      <c r="B25" s="39"/>
      <c r="C25" s="9" t="s">
        <v>19</v>
      </c>
      <c r="D25" s="10">
        <f>SUM(D26:D27)</f>
        <v>123000</v>
      </c>
      <c r="E25" s="10">
        <f>SUM(E26:E27)</f>
        <v>0</v>
      </c>
      <c r="F25" s="10">
        <f>SUM(F26:F27)</f>
        <v>123000</v>
      </c>
      <c r="G25" s="10">
        <f>SUM(G26:G27)</f>
        <v>123000</v>
      </c>
      <c r="H25" s="10">
        <f>SUM(H26:H27)</f>
        <v>0</v>
      </c>
    </row>
    <row r="26" spans="1:8" s="47" customFormat="1" ht="12.75">
      <c r="A26" s="38">
        <v>17</v>
      </c>
      <c r="B26" s="38" t="s">
        <v>20</v>
      </c>
      <c r="C26" s="7" t="s">
        <v>21</v>
      </c>
      <c r="D26" s="8">
        <v>70000</v>
      </c>
      <c r="E26" s="8"/>
      <c r="F26" s="4">
        <f>D26+E26</f>
        <v>70000</v>
      </c>
      <c r="G26" s="4">
        <v>70000</v>
      </c>
      <c r="H26" s="4"/>
    </row>
    <row r="27" spans="1:8" s="47" customFormat="1" ht="12.75">
      <c r="A27" s="38">
        <v>18</v>
      </c>
      <c r="B27" s="38" t="s">
        <v>20</v>
      </c>
      <c r="C27" s="7" t="s">
        <v>140</v>
      </c>
      <c r="D27" s="8">
        <v>53000</v>
      </c>
      <c r="E27" s="8"/>
      <c r="F27" s="4">
        <f>D27+E27</f>
        <v>53000</v>
      </c>
      <c r="G27" s="4">
        <v>53000</v>
      </c>
      <c r="H27" s="4"/>
    </row>
    <row r="28" spans="1:8" s="47" customFormat="1" ht="12.75">
      <c r="A28" s="39"/>
      <c r="B28" s="39"/>
      <c r="C28" s="9" t="s">
        <v>22</v>
      </c>
      <c r="D28" s="6">
        <f>SUM(D29:D29)</f>
        <v>140000</v>
      </c>
      <c r="E28" s="6">
        <f>SUM(E29:E29)</f>
        <v>0</v>
      </c>
      <c r="F28" s="6">
        <f>SUM(F29:F29)</f>
        <v>140000</v>
      </c>
      <c r="G28" s="6">
        <f>SUM(G29:G29)</f>
        <v>140000</v>
      </c>
      <c r="H28" s="6">
        <f>SUM(H29:H29)</f>
        <v>0</v>
      </c>
    </row>
    <row r="29" spans="1:8" s="47" customFormat="1" ht="12.75">
      <c r="A29" s="38">
        <v>19</v>
      </c>
      <c r="B29" s="38" t="s">
        <v>141</v>
      </c>
      <c r="C29" s="7" t="s">
        <v>23</v>
      </c>
      <c r="D29" s="8">
        <v>140000</v>
      </c>
      <c r="E29" s="8"/>
      <c r="F29" s="4">
        <f>D29+E29</f>
        <v>140000</v>
      </c>
      <c r="G29" s="4">
        <v>140000</v>
      </c>
      <c r="H29" s="4"/>
    </row>
    <row r="30" spans="1:8" s="47" customFormat="1" ht="12.75">
      <c r="A30" s="38"/>
      <c r="B30" s="38"/>
      <c r="C30" s="9" t="s">
        <v>24</v>
      </c>
      <c r="D30" s="6">
        <f>SUM(D31:D33)</f>
        <v>392000</v>
      </c>
      <c r="E30" s="6">
        <f>SUM(E31:E33)</f>
        <v>0</v>
      </c>
      <c r="F30" s="6">
        <f>SUM(F31:F33)</f>
        <v>392000</v>
      </c>
      <c r="G30" s="6">
        <f>SUM(G31:G33)</f>
        <v>392000</v>
      </c>
      <c r="H30" s="6">
        <f>SUM(H31:H33)</f>
        <v>0</v>
      </c>
    </row>
    <row r="31" spans="1:8" s="47" customFormat="1" ht="25.5">
      <c r="A31" s="38">
        <v>20</v>
      </c>
      <c r="B31" s="38" t="s">
        <v>25</v>
      </c>
      <c r="C31" s="7" t="s">
        <v>26</v>
      </c>
      <c r="D31" s="8">
        <v>3000</v>
      </c>
      <c r="E31" s="8"/>
      <c r="F31" s="4">
        <f>D31+E31</f>
        <v>3000</v>
      </c>
      <c r="G31" s="4">
        <v>3000</v>
      </c>
      <c r="H31" s="4"/>
    </row>
    <row r="32" spans="1:8" s="47" customFormat="1" ht="25.5">
      <c r="A32" s="38">
        <v>21</v>
      </c>
      <c r="B32" s="38" t="s">
        <v>25</v>
      </c>
      <c r="C32" s="11" t="s">
        <v>27</v>
      </c>
      <c r="D32" s="8">
        <v>79000</v>
      </c>
      <c r="E32" s="8"/>
      <c r="F32" s="4">
        <f>D32+E32</f>
        <v>79000</v>
      </c>
      <c r="G32" s="4">
        <v>79000</v>
      </c>
      <c r="H32" s="4"/>
    </row>
    <row r="33" spans="1:8" s="47" customFormat="1" ht="12.75">
      <c r="A33" s="38">
        <v>22</v>
      </c>
      <c r="B33" s="38" t="s">
        <v>25</v>
      </c>
      <c r="C33" s="7" t="s">
        <v>28</v>
      </c>
      <c r="D33" s="8">
        <v>310000</v>
      </c>
      <c r="E33" s="8"/>
      <c r="F33" s="4">
        <f>D33+E33</f>
        <v>310000</v>
      </c>
      <c r="G33" s="4">
        <v>310000</v>
      </c>
      <c r="H33" s="4"/>
    </row>
    <row r="34" spans="1:8" s="47" customFormat="1" ht="12.75">
      <c r="A34" s="39"/>
      <c r="B34" s="39"/>
      <c r="C34" s="9" t="s">
        <v>143</v>
      </c>
      <c r="D34" s="6">
        <f>D35+D38</f>
        <v>15172000</v>
      </c>
      <c r="E34" s="6">
        <f>E35+E38</f>
        <v>-169000</v>
      </c>
      <c r="F34" s="6">
        <f>F35+F38</f>
        <v>15003000</v>
      </c>
      <c r="G34" s="6">
        <f>G35+G38</f>
        <v>15003000</v>
      </c>
      <c r="H34" s="6">
        <f>H35+H38</f>
        <v>0</v>
      </c>
    </row>
    <row r="35" spans="1:8" s="47" customFormat="1" ht="12.75">
      <c r="A35" s="39"/>
      <c r="B35" s="39"/>
      <c r="C35" s="56" t="s">
        <v>144</v>
      </c>
      <c r="D35" s="6">
        <f>SUM(D36:D37)</f>
        <v>9360000</v>
      </c>
      <c r="E35" s="6">
        <f>SUM(E36:E37)</f>
        <v>0</v>
      </c>
      <c r="F35" s="6">
        <f>SUM(F36:F37)</f>
        <v>9360000</v>
      </c>
      <c r="G35" s="6">
        <f>SUM(G36:G37)</f>
        <v>9360000</v>
      </c>
      <c r="H35" s="6">
        <f>SUM(H36:H37)</f>
        <v>0</v>
      </c>
    </row>
    <row r="36" spans="1:8" s="47" customFormat="1" ht="12.75">
      <c r="A36" s="38">
        <v>23</v>
      </c>
      <c r="B36" s="38" t="s">
        <v>29</v>
      </c>
      <c r="C36" s="3" t="s">
        <v>30</v>
      </c>
      <c r="D36" s="4">
        <v>9000000</v>
      </c>
      <c r="E36" s="4"/>
      <c r="F36" s="4">
        <f>D36+E36</f>
        <v>9000000</v>
      </c>
      <c r="G36" s="4">
        <f>9000000</f>
        <v>9000000</v>
      </c>
      <c r="H36" s="4"/>
    </row>
    <row r="37" spans="1:8" s="47" customFormat="1" ht="25.5">
      <c r="A37" s="38">
        <v>24</v>
      </c>
      <c r="B37" s="38" t="s">
        <v>29</v>
      </c>
      <c r="C37" s="3" t="s">
        <v>31</v>
      </c>
      <c r="D37" s="62">
        <v>360000</v>
      </c>
      <c r="E37" s="62"/>
      <c r="F37" s="4">
        <f>D37+E37</f>
        <v>360000</v>
      </c>
      <c r="G37" s="4">
        <v>360000</v>
      </c>
      <c r="H37" s="4"/>
    </row>
    <row r="38" spans="1:8" s="47" customFormat="1" ht="12.75">
      <c r="A38" s="39"/>
      <c r="B38" s="39"/>
      <c r="C38" s="56" t="s">
        <v>145</v>
      </c>
      <c r="D38" s="6">
        <f>SUM(D39:D50)</f>
        <v>5812000</v>
      </c>
      <c r="E38" s="6">
        <f>SUM(E39:E50)</f>
        <v>-169000</v>
      </c>
      <c r="F38" s="6">
        <f>SUM(F39:F50)</f>
        <v>5643000</v>
      </c>
      <c r="G38" s="6">
        <f>SUM(G39:G50)</f>
        <v>5643000</v>
      </c>
      <c r="H38" s="6">
        <f>SUM(H39:H50)</f>
        <v>0</v>
      </c>
    </row>
    <row r="39" spans="1:8" s="47" customFormat="1" ht="12.75">
      <c r="A39" s="38">
        <v>25</v>
      </c>
      <c r="B39" s="38" t="s">
        <v>29</v>
      </c>
      <c r="C39" s="3" t="s">
        <v>34</v>
      </c>
      <c r="D39" s="62">
        <v>1206000</v>
      </c>
      <c r="E39" s="62"/>
      <c r="F39" s="4">
        <f aca="true" t="shared" si="1" ref="F39:F50">D39+E39</f>
        <v>1206000</v>
      </c>
      <c r="G39" s="4">
        <v>1206000</v>
      </c>
      <c r="H39" s="4"/>
    </row>
    <row r="40" spans="1:8" s="47" customFormat="1" ht="12.75">
      <c r="A40" s="38">
        <v>26</v>
      </c>
      <c r="B40" s="38" t="s">
        <v>137</v>
      </c>
      <c r="C40" s="3" t="s">
        <v>134</v>
      </c>
      <c r="D40" s="62">
        <v>178000</v>
      </c>
      <c r="E40" s="62"/>
      <c r="F40" s="4">
        <f t="shared" si="1"/>
        <v>178000</v>
      </c>
      <c r="G40" s="4">
        <v>178000</v>
      </c>
      <c r="H40" s="4"/>
    </row>
    <row r="41" spans="1:8" s="47" customFormat="1" ht="12.75">
      <c r="A41" s="38">
        <v>27</v>
      </c>
      <c r="B41" s="38" t="s">
        <v>137</v>
      </c>
      <c r="C41" s="3" t="s">
        <v>135</v>
      </c>
      <c r="D41" s="62">
        <v>250000</v>
      </c>
      <c r="E41" s="62"/>
      <c r="F41" s="4">
        <f t="shared" si="1"/>
        <v>250000</v>
      </c>
      <c r="G41" s="4">
        <v>250000</v>
      </c>
      <c r="H41" s="4"/>
    </row>
    <row r="42" spans="1:8" s="47" customFormat="1" ht="12.75">
      <c r="A42" s="38">
        <v>28</v>
      </c>
      <c r="B42" s="38" t="s">
        <v>29</v>
      </c>
      <c r="C42" s="3" t="s">
        <v>175</v>
      </c>
      <c r="D42" s="62">
        <v>2620000</v>
      </c>
      <c r="E42" s="62">
        <v>36000</v>
      </c>
      <c r="F42" s="4">
        <f t="shared" si="1"/>
        <v>2656000</v>
      </c>
      <c r="G42" s="4">
        <f>2620000+36000</f>
        <v>2656000</v>
      </c>
      <c r="H42" s="4"/>
    </row>
    <row r="43" spans="1:8" s="47" customFormat="1" ht="12.75">
      <c r="A43" s="38">
        <v>29</v>
      </c>
      <c r="B43" s="38" t="s">
        <v>29</v>
      </c>
      <c r="C43" s="3" t="s">
        <v>146</v>
      </c>
      <c r="D43" s="62">
        <v>100000</v>
      </c>
      <c r="E43" s="62"/>
      <c r="F43" s="4">
        <f t="shared" si="1"/>
        <v>100000</v>
      </c>
      <c r="G43" s="4">
        <v>100000</v>
      </c>
      <c r="H43" s="4"/>
    </row>
    <row r="44" spans="1:8" s="47" customFormat="1" ht="25.5">
      <c r="A44" s="38">
        <v>30</v>
      </c>
      <c r="B44" s="38" t="s">
        <v>29</v>
      </c>
      <c r="C44" s="3" t="s">
        <v>35</v>
      </c>
      <c r="D44" s="62">
        <v>420000</v>
      </c>
      <c r="E44" s="62"/>
      <c r="F44" s="4">
        <f t="shared" si="1"/>
        <v>420000</v>
      </c>
      <c r="G44" s="4">
        <v>420000</v>
      </c>
      <c r="H44" s="4"/>
    </row>
    <row r="45" spans="1:8" s="47" customFormat="1" ht="25.5">
      <c r="A45" s="38">
        <v>31</v>
      </c>
      <c r="B45" s="38" t="s">
        <v>29</v>
      </c>
      <c r="C45" s="3" t="s">
        <v>147</v>
      </c>
      <c r="D45" s="62">
        <v>76000</v>
      </c>
      <c r="E45" s="62"/>
      <c r="F45" s="4">
        <f t="shared" si="1"/>
        <v>76000</v>
      </c>
      <c r="G45" s="4">
        <v>76000</v>
      </c>
      <c r="H45" s="4"/>
    </row>
    <row r="46" spans="1:8" s="47" customFormat="1" ht="25.5">
      <c r="A46" s="38">
        <v>32</v>
      </c>
      <c r="B46" s="38" t="s">
        <v>29</v>
      </c>
      <c r="C46" s="3" t="s">
        <v>148</v>
      </c>
      <c r="D46" s="62">
        <v>3000</v>
      </c>
      <c r="E46" s="62"/>
      <c r="F46" s="4">
        <f t="shared" si="1"/>
        <v>3000</v>
      </c>
      <c r="G46" s="4">
        <v>3000</v>
      </c>
      <c r="H46" s="4"/>
    </row>
    <row r="47" spans="1:8" s="47" customFormat="1" ht="12.75">
      <c r="A47" s="38">
        <v>33</v>
      </c>
      <c r="B47" s="38" t="s">
        <v>29</v>
      </c>
      <c r="C47" s="3" t="s">
        <v>32</v>
      </c>
      <c r="D47" s="62">
        <v>51000</v>
      </c>
      <c r="E47" s="62"/>
      <c r="F47" s="4">
        <f t="shared" si="1"/>
        <v>51000</v>
      </c>
      <c r="G47" s="4">
        <v>51000</v>
      </c>
      <c r="H47" s="4"/>
    </row>
    <row r="48" spans="1:8" s="47" customFormat="1" ht="12.75">
      <c r="A48" s="38">
        <v>34</v>
      </c>
      <c r="B48" s="38" t="s">
        <v>29</v>
      </c>
      <c r="C48" s="3" t="s">
        <v>33</v>
      </c>
      <c r="D48" s="62">
        <v>3000</v>
      </c>
      <c r="E48" s="62"/>
      <c r="F48" s="4">
        <f t="shared" si="1"/>
        <v>3000</v>
      </c>
      <c r="G48" s="4">
        <v>3000</v>
      </c>
      <c r="H48" s="4"/>
    </row>
    <row r="49" spans="1:8" s="47" customFormat="1" ht="12.75">
      <c r="A49" s="38">
        <v>35</v>
      </c>
      <c r="B49" s="38" t="s">
        <v>29</v>
      </c>
      <c r="C49" s="3" t="s">
        <v>176</v>
      </c>
      <c r="D49" s="62">
        <v>92000</v>
      </c>
      <c r="E49" s="62"/>
      <c r="F49" s="4">
        <f t="shared" si="1"/>
        <v>92000</v>
      </c>
      <c r="G49" s="4">
        <v>92000</v>
      </c>
      <c r="H49" s="4"/>
    </row>
    <row r="50" spans="1:8" s="47" customFormat="1" ht="12.75">
      <c r="A50" s="38">
        <v>36</v>
      </c>
      <c r="B50" s="38" t="s">
        <v>29</v>
      </c>
      <c r="C50" s="3" t="s">
        <v>133</v>
      </c>
      <c r="D50" s="62">
        <v>813000</v>
      </c>
      <c r="E50" s="62">
        <v>-205000</v>
      </c>
      <c r="F50" s="4">
        <f t="shared" si="1"/>
        <v>608000</v>
      </c>
      <c r="G50" s="4">
        <f>813000-205000</f>
        <v>608000</v>
      </c>
      <c r="H50" s="4"/>
    </row>
    <row r="51" spans="1:8" s="47" customFormat="1" ht="12.75">
      <c r="A51" s="12"/>
      <c r="B51" s="12" t="s">
        <v>36</v>
      </c>
      <c r="C51" s="13" t="s">
        <v>178</v>
      </c>
      <c r="D51" s="1">
        <f>SUM(D52:D53)</f>
        <v>7000</v>
      </c>
      <c r="E51" s="1">
        <f>SUM(E52:E53)</f>
        <v>0</v>
      </c>
      <c r="F51" s="1">
        <f>SUM(F52:F53)</f>
        <v>7000</v>
      </c>
      <c r="G51" s="1">
        <f>SUM(G52:G53)</f>
        <v>7000</v>
      </c>
      <c r="H51" s="1">
        <f>SUM(H52:H53)</f>
        <v>0</v>
      </c>
    </row>
    <row r="52" spans="1:8" s="47" customFormat="1" ht="12.75">
      <c r="A52" s="38">
        <v>1</v>
      </c>
      <c r="B52" s="38" t="s">
        <v>37</v>
      </c>
      <c r="C52" s="14" t="s">
        <v>38</v>
      </c>
      <c r="D52" s="8">
        <v>3000</v>
      </c>
      <c r="E52" s="8"/>
      <c r="F52" s="4">
        <f>D52+E52</f>
        <v>3000</v>
      </c>
      <c r="G52" s="4">
        <v>3000</v>
      </c>
      <c r="H52" s="4"/>
    </row>
    <row r="53" spans="1:8" s="47" customFormat="1" ht="12.75">
      <c r="A53" s="38">
        <v>2</v>
      </c>
      <c r="B53" s="38" t="s">
        <v>37</v>
      </c>
      <c r="C53" s="14" t="s">
        <v>39</v>
      </c>
      <c r="D53" s="8">
        <v>4000</v>
      </c>
      <c r="E53" s="8"/>
      <c r="F53" s="4">
        <f>D53+E53</f>
        <v>4000</v>
      </c>
      <c r="G53" s="4">
        <v>4000</v>
      </c>
      <c r="H53" s="4"/>
    </row>
    <row r="54" spans="1:8" s="47" customFormat="1" ht="12.75">
      <c r="A54" s="12"/>
      <c r="B54" s="12" t="s">
        <v>36</v>
      </c>
      <c r="C54" s="13" t="s">
        <v>179</v>
      </c>
      <c r="D54" s="15">
        <f>SUM(D55:D57)</f>
        <v>28000</v>
      </c>
      <c r="E54" s="15">
        <f>SUM(E55:E57)</f>
        <v>3000</v>
      </c>
      <c r="F54" s="15">
        <f>SUM(F55:F57)</f>
        <v>31000</v>
      </c>
      <c r="G54" s="15">
        <f>SUM(G55:G57)</f>
        <v>31000</v>
      </c>
      <c r="H54" s="15">
        <f>SUM(H55:H57)</f>
        <v>0</v>
      </c>
    </row>
    <row r="55" spans="1:8" s="47" customFormat="1" ht="12.75">
      <c r="A55" s="38">
        <v>1</v>
      </c>
      <c r="B55" s="38" t="s">
        <v>37</v>
      </c>
      <c r="C55" s="14" t="s">
        <v>40</v>
      </c>
      <c r="D55" s="8">
        <v>3000</v>
      </c>
      <c r="E55" s="8"/>
      <c r="F55" s="4">
        <f>D55+E55</f>
        <v>3000</v>
      </c>
      <c r="G55" s="4">
        <v>3000</v>
      </c>
      <c r="H55" s="4"/>
    </row>
    <row r="56" spans="1:8" s="47" customFormat="1" ht="25.5">
      <c r="A56" s="38">
        <v>2</v>
      </c>
      <c r="B56" s="38" t="s">
        <v>37</v>
      </c>
      <c r="C56" s="14" t="s">
        <v>149</v>
      </c>
      <c r="D56" s="8">
        <v>20000</v>
      </c>
      <c r="E56" s="8">
        <v>3000</v>
      </c>
      <c r="F56" s="4">
        <f>D56+E56</f>
        <v>23000</v>
      </c>
      <c r="G56" s="4">
        <v>23000</v>
      </c>
      <c r="H56" s="4"/>
    </row>
    <row r="57" spans="1:8" s="47" customFormat="1" ht="12.75">
      <c r="A57" s="38">
        <v>3</v>
      </c>
      <c r="B57" s="38" t="s">
        <v>37</v>
      </c>
      <c r="C57" s="14" t="s">
        <v>41</v>
      </c>
      <c r="D57" s="8">
        <v>5000</v>
      </c>
      <c r="E57" s="8"/>
      <c r="F57" s="4">
        <f>D57+E57</f>
        <v>5000</v>
      </c>
      <c r="G57" s="4">
        <v>5000</v>
      </c>
      <c r="H57" s="4"/>
    </row>
    <row r="58" spans="1:8" s="47" customFormat="1" ht="12.75">
      <c r="A58" s="16"/>
      <c r="B58" s="16" t="s">
        <v>170</v>
      </c>
      <c r="C58" s="17" t="s">
        <v>180</v>
      </c>
      <c r="D58" s="18">
        <f>D59</f>
        <v>5000</v>
      </c>
      <c r="E58" s="18">
        <f>E59</f>
        <v>0</v>
      </c>
      <c r="F58" s="18">
        <f>F59</f>
        <v>5000</v>
      </c>
      <c r="G58" s="18">
        <f>G59</f>
        <v>5000</v>
      </c>
      <c r="H58" s="18">
        <f>H59</f>
        <v>0</v>
      </c>
    </row>
    <row r="59" spans="1:8" s="47" customFormat="1" ht="12.75">
      <c r="A59" s="38">
        <v>1</v>
      </c>
      <c r="B59" s="38" t="s">
        <v>42</v>
      </c>
      <c r="C59" s="14" t="s">
        <v>43</v>
      </c>
      <c r="D59" s="8">
        <v>5000</v>
      </c>
      <c r="E59" s="8"/>
      <c r="F59" s="4">
        <f>D59+E59</f>
        <v>5000</v>
      </c>
      <c r="G59" s="4">
        <v>5000</v>
      </c>
      <c r="H59" s="4"/>
    </row>
    <row r="60" spans="1:8" s="47" customFormat="1" ht="12.75">
      <c r="A60" s="16"/>
      <c r="B60" s="16" t="s">
        <v>170</v>
      </c>
      <c r="C60" s="17" t="s">
        <v>181</v>
      </c>
      <c r="D60" s="18">
        <f>SUM(D61:D61)</f>
        <v>2000</v>
      </c>
      <c r="E60" s="18">
        <f>SUM(E61:E61)</f>
        <v>0</v>
      </c>
      <c r="F60" s="18">
        <f>SUM(F61:F61)</f>
        <v>2000</v>
      </c>
      <c r="G60" s="18">
        <f>SUM(G61:G61)</f>
        <v>2000</v>
      </c>
      <c r="H60" s="18">
        <f>SUM(H61:H61)</f>
        <v>0</v>
      </c>
    </row>
    <row r="61" spans="1:8" s="47" customFormat="1" ht="12.75">
      <c r="A61" s="38">
        <v>1</v>
      </c>
      <c r="B61" s="38" t="s">
        <v>42</v>
      </c>
      <c r="C61" s="14" t="s">
        <v>44</v>
      </c>
      <c r="D61" s="8">
        <v>2000</v>
      </c>
      <c r="E61" s="8"/>
      <c r="F61" s="4">
        <f>D61+E61</f>
        <v>2000</v>
      </c>
      <c r="G61" s="4">
        <v>2000</v>
      </c>
      <c r="H61" s="4"/>
    </row>
    <row r="62" spans="1:8" s="47" customFormat="1" ht="12.75">
      <c r="A62" s="16"/>
      <c r="B62" s="16" t="s">
        <v>170</v>
      </c>
      <c r="C62" s="17" t="s">
        <v>182</v>
      </c>
      <c r="D62" s="18">
        <f>SUM(D63:D64)</f>
        <v>80000</v>
      </c>
      <c r="E62" s="18">
        <f>SUM(E63:E64)</f>
        <v>0</v>
      </c>
      <c r="F62" s="18">
        <f>SUM(F63:F64)</f>
        <v>80000</v>
      </c>
      <c r="G62" s="18">
        <f>SUM(G63:G64)</f>
        <v>80000</v>
      </c>
      <c r="H62" s="18">
        <f>SUM(H63:H64)</f>
        <v>0</v>
      </c>
    </row>
    <row r="63" spans="1:8" s="47" customFormat="1" ht="12.75">
      <c r="A63" s="38">
        <v>1</v>
      </c>
      <c r="B63" s="38" t="s">
        <v>42</v>
      </c>
      <c r="C63" s="19" t="s">
        <v>45</v>
      </c>
      <c r="D63" s="20">
        <v>80000</v>
      </c>
      <c r="E63" s="20">
        <v>-23456</v>
      </c>
      <c r="F63" s="4">
        <f>D63+E63</f>
        <v>56544</v>
      </c>
      <c r="G63" s="4">
        <f>80000-23456</f>
        <v>56544</v>
      </c>
      <c r="H63" s="4"/>
    </row>
    <row r="64" spans="1:8" s="47" customFormat="1" ht="12.75">
      <c r="A64" s="38">
        <v>2</v>
      </c>
      <c r="B64" s="38" t="s">
        <v>42</v>
      </c>
      <c r="C64" s="19" t="s">
        <v>216</v>
      </c>
      <c r="D64" s="20"/>
      <c r="E64" s="20">
        <v>23456</v>
      </c>
      <c r="F64" s="4">
        <f>D64+E64</f>
        <v>23456</v>
      </c>
      <c r="G64" s="4">
        <v>23456</v>
      </c>
      <c r="H64" s="4"/>
    </row>
    <row r="65" spans="1:8" s="47" customFormat="1" ht="12.75">
      <c r="A65" s="40"/>
      <c r="B65" s="40"/>
      <c r="C65" s="21" t="s">
        <v>183</v>
      </c>
      <c r="D65" s="22">
        <f>D66+D72+D77+D117+D120</f>
        <v>11445000</v>
      </c>
      <c r="E65" s="22">
        <f>E66+E72+E77+E117+E120</f>
        <v>-201000</v>
      </c>
      <c r="F65" s="22">
        <f>F66+F72+F77+F117+F120</f>
        <v>11244000</v>
      </c>
      <c r="G65" s="22">
        <f>G66+G72+G77+G117+G120</f>
        <v>11244000</v>
      </c>
      <c r="H65" s="22">
        <f>H66+H72+H77+H117+H120</f>
        <v>0</v>
      </c>
    </row>
    <row r="66" spans="1:8" s="47" customFormat="1" ht="12.75">
      <c r="A66" s="41"/>
      <c r="B66" s="41">
        <v>67</v>
      </c>
      <c r="C66" s="23" t="s">
        <v>184</v>
      </c>
      <c r="D66" s="24">
        <f>SUM(D67:D71)</f>
        <v>1409000</v>
      </c>
      <c r="E66" s="24">
        <f>SUM(E67:E71)</f>
        <v>0</v>
      </c>
      <c r="F66" s="24">
        <f>SUM(F67:F71)</f>
        <v>1409000</v>
      </c>
      <c r="G66" s="24">
        <f>SUM(G67:G71)</f>
        <v>1409000</v>
      </c>
      <c r="H66" s="24">
        <f>SUM(H67:H71)</f>
        <v>0</v>
      </c>
    </row>
    <row r="67" spans="1:8" s="47" customFormat="1" ht="12.75">
      <c r="A67" s="38">
        <v>1</v>
      </c>
      <c r="B67" s="38" t="s">
        <v>46</v>
      </c>
      <c r="C67" s="19" t="s">
        <v>192</v>
      </c>
      <c r="D67" s="20">
        <v>1335000</v>
      </c>
      <c r="E67" s="20"/>
      <c r="F67" s="4">
        <f>D67+E67</f>
        <v>1335000</v>
      </c>
      <c r="G67" s="4">
        <v>1335000</v>
      </c>
      <c r="H67" s="4"/>
    </row>
    <row r="68" spans="1:8" s="47" customFormat="1" ht="25.5">
      <c r="A68" s="38">
        <v>2</v>
      </c>
      <c r="B68" s="38" t="s">
        <v>46</v>
      </c>
      <c r="C68" s="19" t="s">
        <v>47</v>
      </c>
      <c r="D68" s="20">
        <v>4000</v>
      </c>
      <c r="E68" s="20"/>
      <c r="F68" s="4">
        <f>D68+E68</f>
        <v>4000</v>
      </c>
      <c r="G68" s="4">
        <v>4000</v>
      </c>
      <c r="H68" s="4"/>
    </row>
    <row r="69" spans="1:8" s="47" customFormat="1" ht="12.75">
      <c r="A69" s="38">
        <v>3</v>
      </c>
      <c r="B69" s="38" t="s">
        <v>20</v>
      </c>
      <c r="C69" s="19" t="s">
        <v>48</v>
      </c>
      <c r="D69" s="20">
        <v>15000</v>
      </c>
      <c r="E69" s="20"/>
      <c r="F69" s="4">
        <f>D69+E69</f>
        <v>15000</v>
      </c>
      <c r="G69" s="4">
        <v>15000</v>
      </c>
      <c r="H69" s="4"/>
    </row>
    <row r="70" spans="1:8" s="47" customFormat="1" ht="12.75">
      <c r="A70" s="38">
        <v>4</v>
      </c>
      <c r="B70" s="38" t="s">
        <v>20</v>
      </c>
      <c r="C70" s="19" t="s">
        <v>49</v>
      </c>
      <c r="D70" s="20">
        <v>45000</v>
      </c>
      <c r="E70" s="20"/>
      <c r="F70" s="4">
        <f>D70+E70</f>
        <v>45000</v>
      </c>
      <c r="G70" s="4">
        <v>45000</v>
      </c>
      <c r="H70" s="4"/>
    </row>
    <row r="71" spans="1:8" s="47" customFormat="1" ht="12.75">
      <c r="A71" s="38">
        <v>5</v>
      </c>
      <c r="B71" s="38" t="s">
        <v>20</v>
      </c>
      <c r="C71" s="19" t="s">
        <v>50</v>
      </c>
      <c r="D71" s="20">
        <v>10000</v>
      </c>
      <c r="E71" s="20"/>
      <c r="F71" s="4">
        <f>D71+E71</f>
        <v>10000</v>
      </c>
      <c r="G71" s="4">
        <v>10000</v>
      </c>
      <c r="H71" s="4"/>
    </row>
    <row r="72" spans="1:8" s="47" customFormat="1" ht="12.75">
      <c r="A72" s="41"/>
      <c r="B72" s="41">
        <v>67</v>
      </c>
      <c r="C72" s="23" t="s">
        <v>185</v>
      </c>
      <c r="D72" s="24">
        <f>SUM(D73:D76)</f>
        <v>62000</v>
      </c>
      <c r="E72" s="24">
        <f>SUM(E73:E76)</f>
        <v>0</v>
      </c>
      <c r="F72" s="24">
        <f>SUM(F73:F76)</f>
        <v>62000</v>
      </c>
      <c r="G72" s="24">
        <f>SUM(G73:G76)</f>
        <v>62000</v>
      </c>
      <c r="H72" s="24">
        <f>SUM(H73:H76)</f>
        <v>0</v>
      </c>
    </row>
    <row r="73" spans="1:8" s="47" customFormat="1" ht="12.75">
      <c r="A73" s="46">
        <v>1</v>
      </c>
      <c r="B73" s="38" t="s">
        <v>20</v>
      </c>
      <c r="C73" s="25" t="s">
        <v>51</v>
      </c>
      <c r="D73" s="63">
        <v>20000</v>
      </c>
      <c r="E73" s="63"/>
      <c r="F73" s="4">
        <f>D73+E73</f>
        <v>20000</v>
      </c>
      <c r="G73" s="4">
        <v>20000</v>
      </c>
      <c r="H73" s="4"/>
    </row>
    <row r="74" spans="1:8" s="47" customFormat="1" ht="12.75">
      <c r="A74" s="46">
        <v>2</v>
      </c>
      <c r="B74" s="38" t="s">
        <v>20</v>
      </c>
      <c r="C74" s="14" t="s">
        <v>52</v>
      </c>
      <c r="D74" s="63">
        <v>25000</v>
      </c>
      <c r="E74" s="63"/>
      <c r="F74" s="4">
        <f>D74+E74</f>
        <v>25000</v>
      </c>
      <c r="G74" s="4">
        <v>25000</v>
      </c>
      <c r="H74" s="4"/>
    </row>
    <row r="75" spans="1:8" s="47" customFormat="1" ht="12.75">
      <c r="A75" s="46">
        <v>3</v>
      </c>
      <c r="B75" s="38" t="s">
        <v>20</v>
      </c>
      <c r="C75" s="25" t="s">
        <v>53</v>
      </c>
      <c r="D75" s="63">
        <v>15000</v>
      </c>
      <c r="E75" s="63"/>
      <c r="F75" s="4">
        <f>D75+E75</f>
        <v>15000</v>
      </c>
      <c r="G75" s="4">
        <v>15000</v>
      </c>
      <c r="H75" s="4"/>
    </row>
    <row r="76" spans="1:8" s="47" customFormat="1" ht="12.75">
      <c r="A76" s="38">
        <v>4</v>
      </c>
      <c r="B76" s="38" t="s">
        <v>20</v>
      </c>
      <c r="C76" s="3" t="s">
        <v>54</v>
      </c>
      <c r="D76" s="64">
        <v>2000</v>
      </c>
      <c r="E76" s="64"/>
      <c r="F76" s="4">
        <f>D76+E76</f>
        <v>2000</v>
      </c>
      <c r="G76" s="4">
        <v>2000</v>
      </c>
      <c r="H76" s="4"/>
    </row>
    <row r="77" spans="1:8" s="47" customFormat="1" ht="12.75">
      <c r="A77" s="41"/>
      <c r="B77" s="41">
        <v>67</v>
      </c>
      <c r="C77" s="23" t="s">
        <v>186</v>
      </c>
      <c r="D77" s="24">
        <f>SUM(D78:D80)+D81+D85+D87+D90+D95+D97+D102+D104+D107+D109+D114</f>
        <v>2654000</v>
      </c>
      <c r="E77" s="24">
        <f>SUM(E78:E80)+E81+E85+E87+E90+E95+E97+E102+E104+E107+E109+E114</f>
        <v>-201000</v>
      </c>
      <c r="F77" s="24">
        <f>SUM(F78:F80)+F81+F85+F87+F90+F95+F97+F102+F104+F107+F109+F114</f>
        <v>2453000</v>
      </c>
      <c r="G77" s="24">
        <f>SUM(G78:G80)+G81+G85+G87+G90+G95+G97+G102+G104+G107+G109+G114</f>
        <v>2453000</v>
      </c>
      <c r="H77" s="24">
        <f>SUM(H78:H80)+H81+H85+H87+H90+H95+H97+H102+H104+H107+H109+H114</f>
        <v>0</v>
      </c>
    </row>
    <row r="78" spans="1:8" s="47" customFormat="1" ht="12.75">
      <c r="A78" s="38">
        <v>1</v>
      </c>
      <c r="B78" s="38" t="s">
        <v>46</v>
      </c>
      <c r="C78" s="14" t="s">
        <v>55</v>
      </c>
      <c r="D78" s="20">
        <v>530000</v>
      </c>
      <c r="E78" s="20"/>
      <c r="F78" s="4">
        <f>D78+E78</f>
        <v>530000</v>
      </c>
      <c r="G78" s="4">
        <v>530000</v>
      </c>
      <c r="H78" s="4"/>
    </row>
    <row r="79" spans="1:8" s="47" customFormat="1" ht="12.75">
      <c r="A79" s="38">
        <v>2</v>
      </c>
      <c r="B79" s="38" t="s">
        <v>193</v>
      </c>
      <c r="C79" s="14" t="s">
        <v>56</v>
      </c>
      <c r="D79" s="8">
        <v>491000</v>
      </c>
      <c r="E79" s="8">
        <v>-37000</v>
      </c>
      <c r="F79" s="4">
        <f>D79+E79</f>
        <v>454000</v>
      </c>
      <c r="G79" s="4">
        <v>454000</v>
      </c>
      <c r="H79" s="4"/>
    </row>
    <row r="80" spans="1:8" s="47" customFormat="1" ht="12.75">
      <c r="A80" s="65">
        <v>3</v>
      </c>
      <c r="B80" s="65" t="s">
        <v>46</v>
      </c>
      <c r="C80" s="66" t="s">
        <v>57</v>
      </c>
      <c r="D80" s="62">
        <v>690000</v>
      </c>
      <c r="E80" s="62"/>
      <c r="F80" s="4">
        <f>D80+E80</f>
        <v>690000</v>
      </c>
      <c r="G80" s="4">
        <v>690000</v>
      </c>
      <c r="H80" s="4"/>
    </row>
    <row r="81" spans="1:8" s="47" customFormat="1" ht="12.75">
      <c r="A81" s="42"/>
      <c r="B81" s="42"/>
      <c r="C81" s="9" t="s">
        <v>58</v>
      </c>
      <c r="D81" s="6">
        <f>SUM(D82:D84)</f>
        <v>15000</v>
      </c>
      <c r="E81" s="6">
        <f>SUM(E82:E84)</f>
        <v>0</v>
      </c>
      <c r="F81" s="6">
        <f>SUM(F82:F84)</f>
        <v>15000</v>
      </c>
      <c r="G81" s="6">
        <f>SUM(G82:G84)</f>
        <v>15000</v>
      </c>
      <c r="H81" s="6">
        <f>SUM(H82:H84)</f>
        <v>0</v>
      </c>
    </row>
    <row r="82" spans="1:8" s="47" customFormat="1" ht="12.75">
      <c r="A82" s="42">
        <v>4</v>
      </c>
      <c r="B82" s="38" t="s">
        <v>20</v>
      </c>
      <c r="C82" s="14" t="s">
        <v>59</v>
      </c>
      <c r="D82" s="8">
        <v>7000</v>
      </c>
      <c r="E82" s="8"/>
      <c r="F82" s="4">
        <f>D82+E82</f>
        <v>7000</v>
      </c>
      <c r="G82" s="4">
        <v>7000</v>
      </c>
      <c r="H82" s="4"/>
    </row>
    <row r="83" spans="1:8" s="47" customFormat="1" ht="12.75">
      <c r="A83" s="42">
        <v>5</v>
      </c>
      <c r="B83" s="38" t="s">
        <v>20</v>
      </c>
      <c r="C83" s="14" t="s">
        <v>60</v>
      </c>
      <c r="D83" s="8">
        <v>3000</v>
      </c>
      <c r="E83" s="8"/>
      <c r="F83" s="4">
        <f>D83+E83</f>
        <v>3000</v>
      </c>
      <c r="G83" s="4">
        <v>3000</v>
      </c>
      <c r="H83" s="4"/>
    </row>
    <row r="84" spans="1:8" s="47" customFormat="1" ht="12.75">
      <c r="A84" s="42">
        <v>6</v>
      </c>
      <c r="B84" s="38" t="s">
        <v>20</v>
      </c>
      <c r="C84" s="14" t="s">
        <v>61</v>
      </c>
      <c r="D84" s="8">
        <v>5000</v>
      </c>
      <c r="E84" s="8"/>
      <c r="F84" s="4">
        <f>D84+E84</f>
        <v>5000</v>
      </c>
      <c r="G84" s="4">
        <v>5000</v>
      </c>
      <c r="H84" s="4"/>
    </row>
    <row r="85" spans="1:8" s="47" customFormat="1" ht="12.75">
      <c r="A85" s="42"/>
      <c r="B85" s="42"/>
      <c r="C85" s="26" t="s">
        <v>62</v>
      </c>
      <c r="D85" s="6">
        <f>SUM(D86:D86)</f>
        <v>28000</v>
      </c>
      <c r="E85" s="6">
        <f>SUM(E86:E86)</f>
        <v>15000</v>
      </c>
      <c r="F85" s="6">
        <f>SUM(F86:F86)</f>
        <v>43000</v>
      </c>
      <c r="G85" s="6">
        <f>SUM(G86:G86)</f>
        <v>43000</v>
      </c>
      <c r="H85" s="6">
        <f>SUM(H86:H86)</f>
        <v>0</v>
      </c>
    </row>
    <row r="86" spans="1:8" s="47" customFormat="1" ht="12.75">
      <c r="A86" s="42">
        <v>7</v>
      </c>
      <c r="B86" s="38" t="s">
        <v>20</v>
      </c>
      <c r="C86" s="14" t="s">
        <v>63</v>
      </c>
      <c r="D86" s="8">
        <v>28000</v>
      </c>
      <c r="E86" s="8">
        <v>15000</v>
      </c>
      <c r="F86" s="4">
        <f>D86+E86</f>
        <v>43000</v>
      </c>
      <c r="G86" s="4">
        <v>43000</v>
      </c>
      <c r="H86" s="4"/>
    </row>
    <row r="87" spans="1:8" s="47" customFormat="1" ht="12.75">
      <c r="A87" s="42"/>
      <c r="B87" s="42"/>
      <c r="C87" s="26" t="s">
        <v>64</v>
      </c>
      <c r="D87" s="6">
        <f>SUM(D88:D89)</f>
        <v>25000</v>
      </c>
      <c r="E87" s="6">
        <f>SUM(E88:E89)</f>
        <v>0</v>
      </c>
      <c r="F87" s="6">
        <f>SUM(F88:F89)</f>
        <v>25000</v>
      </c>
      <c r="G87" s="6">
        <f>SUM(G88:G89)</f>
        <v>25000</v>
      </c>
      <c r="H87" s="6">
        <f>SUM(H88:H89)</f>
        <v>0</v>
      </c>
    </row>
    <row r="88" spans="1:8" s="47" customFormat="1" ht="12.75">
      <c r="A88" s="42">
        <v>8</v>
      </c>
      <c r="B88" s="38" t="s">
        <v>20</v>
      </c>
      <c r="C88" s="14" t="s">
        <v>65</v>
      </c>
      <c r="D88" s="8">
        <v>5000</v>
      </c>
      <c r="E88" s="8"/>
      <c r="F88" s="4">
        <f>D88+E88</f>
        <v>5000</v>
      </c>
      <c r="G88" s="4">
        <v>5000</v>
      </c>
      <c r="H88" s="4"/>
    </row>
    <row r="89" spans="1:8" s="47" customFormat="1" ht="12.75">
      <c r="A89" s="42">
        <v>9</v>
      </c>
      <c r="B89" s="38" t="s">
        <v>20</v>
      </c>
      <c r="C89" s="14" t="s">
        <v>63</v>
      </c>
      <c r="D89" s="8">
        <v>20000</v>
      </c>
      <c r="E89" s="8"/>
      <c r="F89" s="4">
        <f>D89+E89</f>
        <v>20000</v>
      </c>
      <c r="G89" s="4">
        <v>20000</v>
      </c>
      <c r="H89" s="4"/>
    </row>
    <row r="90" spans="1:8" s="47" customFormat="1" ht="12.75">
      <c r="A90" s="42"/>
      <c r="B90" s="42"/>
      <c r="C90" s="26" t="s">
        <v>66</v>
      </c>
      <c r="D90" s="6">
        <f>SUM(D91:D94)</f>
        <v>24000</v>
      </c>
      <c r="E90" s="6">
        <f>SUM(E91:E94)</f>
        <v>-3100</v>
      </c>
      <c r="F90" s="6">
        <f>SUM(F91:F94)</f>
        <v>20900</v>
      </c>
      <c r="G90" s="6">
        <f>SUM(G91:G94)</f>
        <v>20900</v>
      </c>
      <c r="H90" s="6">
        <f>SUM(H91:H94)</f>
        <v>0</v>
      </c>
    </row>
    <row r="91" spans="1:8" s="47" customFormat="1" ht="12.75">
      <c r="A91" s="42">
        <v>10</v>
      </c>
      <c r="B91" s="38" t="s">
        <v>20</v>
      </c>
      <c r="C91" s="14" t="s">
        <v>67</v>
      </c>
      <c r="D91" s="8">
        <v>4000</v>
      </c>
      <c r="E91" s="8"/>
      <c r="F91" s="4">
        <f>D91+E91</f>
        <v>4000</v>
      </c>
      <c r="G91" s="4">
        <v>4000</v>
      </c>
      <c r="H91" s="4"/>
    </row>
    <row r="92" spans="1:8" s="47" customFormat="1" ht="12.75">
      <c r="A92" s="42">
        <v>11</v>
      </c>
      <c r="B92" s="38" t="s">
        <v>20</v>
      </c>
      <c r="C92" s="14" t="s">
        <v>68</v>
      </c>
      <c r="D92" s="8">
        <v>8000</v>
      </c>
      <c r="E92" s="8">
        <v>-3100</v>
      </c>
      <c r="F92" s="4">
        <f>D92+E92</f>
        <v>4900</v>
      </c>
      <c r="G92" s="4">
        <v>4900</v>
      </c>
      <c r="H92" s="4"/>
    </row>
    <row r="93" spans="1:8" s="47" customFormat="1" ht="12.75">
      <c r="A93" s="42">
        <v>12</v>
      </c>
      <c r="B93" s="38" t="s">
        <v>20</v>
      </c>
      <c r="C93" s="14" t="s">
        <v>54</v>
      </c>
      <c r="D93" s="8">
        <v>2000</v>
      </c>
      <c r="E93" s="8"/>
      <c r="F93" s="4">
        <f>D93+E93</f>
        <v>2000</v>
      </c>
      <c r="G93" s="4">
        <v>2000</v>
      </c>
      <c r="H93" s="4"/>
    </row>
    <row r="94" spans="1:8" s="47" customFormat="1" ht="12.75">
      <c r="A94" s="42">
        <v>13</v>
      </c>
      <c r="B94" s="38" t="s">
        <v>20</v>
      </c>
      <c r="C94" s="14" t="s">
        <v>63</v>
      </c>
      <c r="D94" s="8">
        <v>10000</v>
      </c>
      <c r="E94" s="8"/>
      <c r="F94" s="4">
        <f>D94+E94</f>
        <v>10000</v>
      </c>
      <c r="G94" s="4">
        <v>10000</v>
      </c>
      <c r="H94" s="4"/>
    </row>
    <row r="95" spans="1:8" s="47" customFormat="1" ht="12.75">
      <c r="A95" s="42"/>
      <c r="B95" s="42"/>
      <c r="C95" s="26" t="s">
        <v>69</v>
      </c>
      <c r="D95" s="6">
        <f>SUM(D96:D96)</f>
        <v>10000</v>
      </c>
      <c r="E95" s="6">
        <f>SUM(E96:E96)</f>
        <v>22000</v>
      </c>
      <c r="F95" s="6">
        <f>SUM(F96:F96)</f>
        <v>32000</v>
      </c>
      <c r="G95" s="6">
        <f>SUM(G96:G96)</f>
        <v>32000</v>
      </c>
      <c r="H95" s="6">
        <f>SUM(H96:H96)</f>
        <v>0</v>
      </c>
    </row>
    <row r="96" spans="1:8" s="47" customFormat="1" ht="12.75">
      <c r="A96" s="42">
        <v>14</v>
      </c>
      <c r="B96" s="38" t="s">
        <v>20</v>
      </c>
      <c r="C96" s="14" t="s">
        <v>63</v>
      </c>
      <c r="D96" s="8">
        <v>10000</v>
      </c>
      <c r="E96" s="8">
        <v>22000</v>
      </c>
      <c r="F96" s="4">
        <f>D96+E96</f>
        <v>32000</v>
      </c>
      <c r="G96" s="4">
        <v>32000</v>
      </c>
      <c r="H96" s="4"/>
    </row>
    <row r="97" spans="1:8" s="47" customFormat="1" ht="12.75">
      <c r="A97" s="42"/>
      <c r="B97" s="42"/>
      <c r="C97" s="26" t="s">
        <v>70</v>
      </c>
      <c r="D97" s="6">
        <f>SUM(D98:D101)</f>
        <v>50000</v>
      </c>
      <c r="E97" s="6">
        <f>SUM(E98:E101)</f>
        <v>3100</v>
      </c>
      <c r="F97" s="6">
        <f>SUM(F98:F101)</f>
        <v>53100</v>
      </c>
      <c r="G97" s="6">
        <f>SUM(G98:G101)</f>
        <v>53100</v>
      </c>
      <c r="H97" s="6">
        <f>SUM(H98:H101)</f>
        <v>0</v>
      </c>
    </row>
    <row r="98" spans="1:8" s="47" customFormat="1" ht="12.75">
      <c r="A98" s="42">
        <v>15</v>
      </c>
      <c r="B98" s="38" t="s">
        <v>20</v>
      </c>
      <c r="C98" s="14" t="s">
        <v>71</v>
      </c>
      <c r="D98" s="8">
        <v>20000</v>
      </c>
      <c r="E98" s="8">
        <v>-3100</v>
      </c>
      <c r="F98" s="4">
        <f>D98+E98</f>
        <v>16900</v>
      </c>
      <c r="G98" s="4">
        <v>16900</v>
      </c>
      <c r="H98" s="4"/>
    </row>
    <row r="99" spans="1:8" s="47" customFormat="1" ht="12.75">
      <c r="A99" s="42">
        <v>16</v>
      </c>
      <c r="B99" s="38" t="s">
        <v>20</v>
      </c>
      <c r="C99" s="14" t="s">
        <v>72</v>
      </c>
      <c r="D99" s="8">
        <v>20000</v>
      </c>
      <c r="E99" s="8"/>
      <c r="F99" s="4">
        <f>D99+E99</f>
        <v>20000</v>
      </c>
      <c r="G99" s="4">
        <v>20000</v>
      </c>
      <c r="H99" s="4"/>
    </row>
    <row r="100" spans="1:8" s="47" customFormat="1" ht="12.75">
      <c r="A100" s="42">
        <v>17</v>
      </c>
      <c r="B100" s="38" t="s">
        <v>20</v>
      </c>
      <c r="C100" s="14" t="s">
        <v>63</v>
      </c>
      <c r="D100" s="8">
        <v>10000</v>
      </c>
      <c r="E100" s="8"/>
      <c r="F100" s="4">
        <f>D100+E100</f>
        <v>10000</v>
      </c>
      <c r="G100" s="4">
        <v>10000</v>
      </c>
      <c r="H100" s="4"/>
    </row>
    <row r="101" spans="1:8" s="47" customFormat="1" ht="12.75">
      <c r="A101" s="42">
        <v>18</v>
      </c>
      <c r="B101" s="38" t="s">
        <v>20</v>
      </c>
      <c r="C101" s="14" t="s">
        <v>210</v>
      </c>
      <c r="D101" s="8"/>
      <c r="E101" s="8">
        <v>6200</v>
      </c>
      <c r="F101" s="4">
        <f>D101+E101</f>
        <v>6200</v>
      </c>
      <c r="G101" s="4">
        <v>6200</v>
      </c>
      <c r="H101" s="4"/>
    </row>
    <row r="102" spans="1:8" s="47" customFormat="1" ht="12.75">
      <c r="A102" s="42"/>
      <c r="B102" s="42"/>
      <c r="C102" s="26" t="s">
        <v>73</v>
      </c>
      <c r="D102" s="6">
        <f>SUM(D103:D103)</f>
        <v>70000</v>
      </c>
      <c r="E102" s="6">
        <f>SUM(E103:E103)</f>
        <v>0</v>
      </c>
      <c r="F102" s="6">
        <f>SUM(F103:F103)</f>
        <v>70000</v>
      </c>
      <c r="G102" s="6">
        <f>SUM(G103:G103)</f>
        <v>70000</v>
      </c>
      <c r="H102" s="6">
        <f>SUM(H103:H103)</f>
        <v>0</v>
      </c>
    </row>
    <row r="103" spans="1:8" s="47" customFormat="1" ht="12.75">
      <c r="A103" s="42">
        <v>19</v>
      </c>
      <c r="B103" s="42" t="s">
        <v>20</v>
      </c>
      <c r="C103" s="14" t="s">
        <v>74</v>
      </c>
      <c r="D103" s="8">
        <v>70000</v>
      </c>
      <c r="E103" s="8"/>
      <c r="F103" s="4">
        <f>D103+E103</f>
        <v>70000</v>
      </c>
      <c r="G103" s="4">
        <v>70000</v>
      </c>
      <c r="H103" s="4"/>
    </row>
    <row r="104" spans="1:8" s="47" customFormat="1" ht="12.75">
      <c r="A104" s="42"/>
      <c r="B104" s="42"/>
      <c r="C104" s="26" t="s">
        <v>75</v>
      </c>
      <c r="D104" s="6">
        <f>SUM(D105:D106)</f>
        <v>18000</v>
      </c>
      <c r="E104" s="6">
        <f>SUM(E105:E106)</f>
        <v>0</v>
      </c>
      <c r="F104" s="6">
        <f>SUM(F105:F106)</f>
        <v>18000</v>
      </c>
      <c r="G104" s="6">
        <f>SUM(G105:G106)</f>
        <v>18000</v>
      </c>
      <c r="H104" s="6">
        <f>SUM(H105:H106)</f>
        <v>0</v>
      </c>
    </row>
    <row r="105" spans="1:8" s="47" customFormat="1" ht="12.75">
      <c r="A105" s="42">
        <v>20</v>
      </c>
      <c r="B105" s="38" t="s">
        <v>20</v>
      </c>
      <c r="C105" s="14" t="s">
        <v>76</v>
      </c>
      <c r="D105" s="8">
        <v>8000</v>
      </c>
      <c r="E105" s="8"/>
      <c r="F105" s="4">
        <f>D105+E105</f>
        <v>8000</v>
      </c>
      <c r="G105" s="4">
        <v>8000</v>
      </c>
      <c r="H105" s="4"/>
    </row>
    <row r="106" spans="1:8" s="47" customFormat="1" ht="12.75">
      <c r="A106" s="42">
        <v>21</v>
      </c>
      <c r="B106" s="38" t="s">
        <v>20</v>
      </c>
      <c r="C106" s="14" t="s">
        <v>77</v>
      </c>
      <c r="D106" s="8">
        <v>10000</v>
      </c>
      <c r="E106" s="8"/>
      <c r="F106" s="4">
        <f>D106+E106</f>
        <v>10000</v>
      </c>
      <c r="G106" s="4">
        <v>10000</v>
      </c>
      <c r="H106" s="4"/>
    </row>
    <row r="107" spans="1:8" s="47" customFormat="1" ht="12.75">
      <c r="A107" s="42"/>
      <c r="B107" s="38"/>
      <c r="C107" s="26" t="s">
        <v>211</v>
      </c>
      <c r="D107" s="6">
        <f>D108</f>
        <v>50000</v>
      </c>
      <c r="E107" s="6">
        <f>E108</f>
        <v>0</v>
      </c>
      <c r="F107" s="6">
        <f>F108</f>
        <v>50000</v>
      </c>
      <c r="G107" s="6">
        <f>G108</f>
        <v>50000</v>
      </c>
      <c r="H107" s="6">
        <f>H108</f>
        <v>0</v>
      </c>
    </row>
    <row r="108" spans="1:8" s="47" customFormat="1" ht="12.75">
      <c r="A108" s="42">
        <v>22</v>
      </c>
      <c r="B108" s="38" t="s">
        <v>20</v>
      </c>
      <c r="C108" s="7" t="s">
        <v>78</v>
      </c>
      <c r="D108" s="8">
        <v>50000</v>
      </c>
      <c r="E108" s="8"/>
      <c r="F108" s="4">
        <f>D108+E108</f>
        <v>50000</v>
      </c>
      <c r="G108" s="4">
        <v>50000</v>
      </c>
      <c r="H108" s="4"/>
    </row>
    <row r="109" spans="1:8" s="47" customFormat="1" ht="12.75">
      <c r="A109" s="42"/>
      <c r="B109" s="42"/>
      <c r="C109" s="26" t="s">
        <v>79</v>
      </c>
      <c r="D109" s="6">
        <f>SUM(D110:D113)</f>
        <v>520000</v>
      </c>
      <c r="E109" s="6">
        <f>SUM(E110:E113)</f>
        <v>-201000</v>
      </c>
      <c r="F109" s="6">
        <f>SUM(F110:F113)</f>
        <v>319000</v>
      </c>
      <c r="G109" s="6">
        <f>SUM(G110:G113)</f>
        <v>319000</v>
      </c>
      <c r="H109" s="6">
        <f>SUM(H110:H113)</f>
        <v>0</v>
      </c>
    </row>
    <row r="110" spans="1:8" s="47" customFormat="1" ht="12.75">
      <c r="A110" s="42">
        <v>23</v>
      </c>
      <c r="B110" s="38" t="s">
        <v>20</v>
      </c>
      <c r="C110" s="14" t="s">
        <v>80</v>
      </c>
      <c r="D110" s="8">
        <v>100000</v>
      </c>
      <c r="E110" s="8">
        <v>-41000</v>
      </c>
      <c r="F110" s="4">
        <f>D110+E110</f>
        <v>59000</v>
      </c>
      <c r="G110" s="4">
        <v>59000</v>
      </c>
      <c r="H110" s="4"/>
    </row>
    <row r="111" spans="1:8" s="47" customFormat="1" ht="12.75">
      <c r="A111" s="42">
        <v>24</v>
      </c>
      <c r="B111" s="38" t="s">
        <v>20</v>
      </c>
      <c r="C111" s="14" t="s">
        <v>81</v>
      </c>
      <c r="D111" s="8">
        <v>20000</v>
      </c>
      <c r="E111" s="8"/>
      <c r="F111" s="4">
        <f>D111+E111</f>
        <v>20000</v>
      </c>
      <c r="G111" s="4">
        <v>20000</v>
      </c>
      <c r="H111" s="4"/>
    </row>
    <row r="112" spans="1:8" s="47" customFormat="1" ht="12.75">
      <c r="A112" s="42">
        <v>25</v>
      </c>
      <c r="B112" s="38" t="s">
        <v>20</v>
      </c>
      <c r="C112" s="14" t="s">
        <v>82</v>
      </c>
      <c r="D112" s="8">
        <v>100000</v>
      </c>
      <c r="E112" s="8">
        <v>-100000</v>
      </c>
      <c r="F112" s="4">
        <f>D112+E112</f>
        <v>0</v>
      </c>
      <c r="G112" s="4">
        <v>0</v>
      </c>
      <c r="H112" s="4"/>
    </row>
    <row r="113" spans="1:8" s="47" customFormat="1" ht="12.75">
      <c r="A113" s="42">
        <v>26</v>
      </c>
      <c r="B113" s="38" t="s">
        <v>20</v>
      </c>
      <c r="C113" s="14" t="s">
        <v>83</v>
      </c>
      <c r="D113" s="8">
        <v>300000</v>
      </c>
      <c r="E113" s="8">
        <v>-60000</v>
      </c>
      <c r="F113" s="4">
        <f>D113+E113</f>
        <v>240000</v>
      </c>
      <c r="G113" s="4">
        <v>240000</v>
      </c>
      <c r="H113" s="4"/>
    </row>
    <row r="114" spans="1:8" s="47" customFormat="1" ht="12.75">
      <c r="A114" s="38"/>
      <c r="B114" s="38"/>
      <c r="C114" s="26" t="s">
        <v>84</v>
      </c>
      <c r="D114" s="6">
        <f>SUM(D115:D116)</f>
        <v>133000</v>
      </c>
      <c r="E114" s="6">
        <f>SUM(E115:E116)</f>
        <v>0</v>
      </c>
      <c r="F114" s="6">
        <f>SUM(F115:F116)</f>
        <v>133000</v>
      </c>
      <c r="G114" s="6">
        <f>SUM(G115:G116)</f>
        <v>133000</v>
      </c>
      <c r="H114" s="6">
        <f>SUM(H115:H116)</f>
        <v>0</v>
      </c>
    </row>
    <row r="115" spans="1:8" s="47" customFormat="1" ht="12.75">
      <c r="A115" s="42">
        <v>27</v>
      </c>
      <c r="B115" s="38" t="s">
        <v>20</v>
      </c>
      <c r="C115" s="5" t="s">
        <v>174</v>
      </c>
      <c r="D115" s="57">
        <v>100000</v>
      </c>
      <c r="E115" s="57"/>
      <c r="F115" s="4">
        <f>D115+E115</f>
        <v>100000</v>
      </c>
      <c r="G115" s="4">
        <v>100000</v>
      </c>
      <c r="H115" s="4"/>
    </row>
    <row r="116" spans="1:8" s="47" customFormat="1" ht="12.75">
      <c r="A116" s="46">
        <v>28</v>
      </c>
      <c r="B116" s="46" t="s">
        <v>20</v>
      </c>
      <c r="C116" s="25" t="s">
        <v>85</v>
      </c>
      <c r="D116" s="27">
        <v>33000</v>
      </c>
      <c r="E116" s="27"/>
      <c r="F116" s="4">
        <f>D116+E116</f>
        <v>33000</v>
      </c>
      <c r="G116" s="4">
        <v>33000</v>
      </c>
      <c r="H116" s="4"/>
    </row>
    <row r="117" spans="1:8" s="47" customFormat="1" ht="12.75">
      <c r="A117" s="41"/>
      <c r="B117" s="41">
        <v>67</v>
      </c>
      <c r="C117" s="23" t="s">
        <v>187</v>
      </c>
      <c r="D117" s="24">
        <f>SUM(D118:D119)</f>
        <v>220000</v>
      </c>
      <c r="E117" s="24">
        <f>SUM(E118:E119)</f>
        <v>0</v>
      </c>
      <c r="F117" s="24">
        <f>SUM(F118:F119)</f>
        <v>220000</v>
      </c>
      <c r="G117" s="24">
        <f>SUM(G118:G119)</f>
        <v>220000</v>
      </c>
      <c r="H117" s="24">
        <f>SUM(H118:H119)</f>
        <v>0</v>
      </c>
    </row>
    <row r="118" spans="1:8" s="47" customFormat="1" ht="12.75">
      <c r="A118" s="46">
        <v>1</v>
      </c>
      <c r="B118" s="38" t="s">
        <v>20</v>
      </c>
      <c r="C118" s="25" t="s">
        <v>86</v>
      </c>
      <c r="D118" s="27">
        <v>120000</v>
      </c>
      <c r="E118" s="27"/>
      <c r="F118" s="4">
        <f>D118+E118</f>
        <v>120000</v>
      </c>
      <c r="G118" s="4">
        <v>120000</v>
      </c>
      <c r="H118" s="4"/>
    </row>
    <row r="119" spans="1:8" s="47" customFormat="1" ht="12.75">
      <c r="A119" s="46">
        <v>2</v>
      </c>
      <c r="B119" s="38" t="s">
        <v>20</v>
      </c>
      <c r="C119" s="25" t="s">
        <v>87</v>
      </c>
      <c r="D119" s="27">
        <v>100000</v>
      </c>
      <c r="E119" s="27"/>
      <c r="F119" s="4">
        <f>D119+E119</f>
        <v>100000</v>
      </c>
      <c r="G119" s="4">
        <v>100000</v>
      </c>
      <c r="H119" s="4"/>
    </row>
    <row r="120" spans="1:8" s="47" customFormat="1" ht="12.75">
      <c r="A120" s="41"/>
      <c r="B120" s="41">
        <v>67</v>
      </c>
      <c r="C120" s="23" t="s">
        <v>188</v>
      </c>
      <c r="D120" s="24">
        <f>D121</f>
        <v>7100000</v>
      </c>
      <c r="E120" s="24">
        <f>E121</f>
        <v>0</v>
      </c>
      <c r="F120" s="24">
        <f>F121</f>
        <v>7100000</v>
      </c>
      <c r="G120" s="24">
        <f>G121</f>
        <v>7100000</v>
      </c>
      <c r="H120" s="24">
        <f>H121</f>
        <v>0</v>
      </c>
    </row>
    <row r="121" spans="1:8" s="47" customFormat="1" ht="12.75">
      <c r="A121" s="28" t="s">
        <v>88</v>
      </c>
      <c r="B121" s="28" t="s">
        <v>46</v>
      </c>
      <c r="C121" s="25" t="s">
        <v>89</v>
      </c>
      <c r="D121" s="27">
        <v>7100000</v>
      </c>
      <c r="E121" s="27"/>
      <c r="F121" s="4">
        <f>D121+E121</f>
        <v>7100000</v>
      </c>
      <c r="G121" s="4">
        <v>7100000</v>
      </c>
      <c r="H121" s="4"/>
    </row>
    <row r="122" spans="1:8" s="47" customFormat="1" ht="25.5">
      <c r="A122" s="50"/>
      <c r="B122" s="61">
        <v>68</v>
      </c>
      <c r="C122" s="50" t="s">
        <v>90</v>
      </c>
      <c r="D122" s="51">
        <f>D123+D129+D131+D136+D138+D140+D155+D157+D160</f>
        <v>1281000</v>
      </c>
      <c r="E122" s="51">
        <f>E123+E129+E131+E136+E138+E140+E155+E157+E160</f>
        <v>63000</v>
      </c>
      <c r="F122" s="51">
        <f>F123+F129+F131+F136+F138+F140+F155+F157+F160</f>
        <v>1344000</v>
      </c>
      <c r="G122" s="51">
        <f>G123+G129+G131+G136+G138+G140+G155+G157+G160</f>
        <v>1344000</v>
      </c>
      <c r="H122" s="51">
        <f>H123+H129+H131+H136+H138+H140+H155+H157+H160</f>
        <v>0</v>
      </c>
    </row>
    <row r="123" spans="1:8" s="47" customFormat="1" ht="12.75">
      <c r="A123" s="38"/>
      <c r="B123" s="38"/>
      <c r="C123" s="29" t="s">
        <v>92</v>
      </c>
      <c r="D123" s="6">
        <f>SUM(D124:D128)</f>
        <v>90000</v>
      </c>
      <c r="E123" s="6">
        <f>SUM(E124:E128)</f>
        <v>0</v>
      </c>
      <c r="F123" s="6">
        <f>SUM(F124:F128)</f>
        <v>90000</v>
      </c>
      <c r="G123" s="6">
        <f>SUM(G124:G128)</f>
        <v>90000</v>
      </c>
      <c r="H123" s="6">
        <f>SUM(H124:H128)</f>
        <v>0</v>
      </c>
    </row>
    <row r="124" spans="1:8" s="47" customFormat="1" ht="12.75">
      <c r="A124" s="38">
        <v>1</v>
      </c>
      <c r="B124" s="38" t="s">
        <v>94</v>
      </c>
      <c r="C124" s="30" t="s">
        <v>150</v>
      </c>
      <c r="D124" s="31">
        <v>80000</v>
      </c>
      <c r="E124" s="31"/>
      <c r="F124" s="4">
        <f>D124+E124</f>
        <v>80000</v>
      </c>
      <c r="G124" s="4">
        <v>80000</v>
      </c>
      <c r="H124" s="4"/>
    </row>
    <row r="125" spans="1:8" s="47" customFormat="1" ht="12.75">
      <c r="A125" s="38">
        <v>2</v>
      </c>
      <c r="B125" s="38" t="s">
        <v>91</v>
      </c>
      <c r="C125" s="30" t="s">
        <v>151</v>
      </c>
      <c r="D125" s="31">
        <v>2000</v>
      </c>
      <c r="E125" s="31"/>
      <c r="F125" s="4">
        <f>D125+E125</f>
        <v>2000</v>
      </c>
      <c r="G125" s="4">
        <v>2000</v>
      </c>
      <c r="H125" s="4"/>
    </row>
    <row r="126" spans="1:8" s="47" customFormat="1" ht="12.75">
      <c r="A126" s="38">
        <v>3</v>
      </c>
      <c r="B126" s="38" t="s">
        <v>91</v>
      </c>
      <c r="C126" s="30" t="s">
        <v>152</v>
      </c>
      <c r="D126" s="31">
        <v>2000</v>
      </c>
      <c r="E126" s="31"/>
      <c r="F126" s="4">
        <f>D126+E126</f>
        <v>2000</v>
      </c>
      <c r="G126" s="4">
        <v>2000</v>
      </c>
      <c r="H126" s="4"/>
    </row>
    <row r="127" spans="1:8" s="47" customFormat="1" ht="12.75">
      <c r="A127" s="38">
        <v>4</v>
      </c>
      <c r="B127" s="38" t="s">
        <v>91</v>
      </c>
      <c r="C127" s="30" t="s">
        <v>93</v>
      </c>
      <c r="D127" s="31">
        <v>3000</v>
      </c>
      <c r="E127" s="31"/>
      <c r="F127" s="4">
        <f>D127+E127</f>
        <v>3000</v>
      </c>
      <c r="G127" s="4">
        <v>3000</v>
      </c>
      <c r="H127" s="4"/>
    </row>
    <row r="128" spans="1:8" s="47" customFormat="1" ht="12.75">
      <c r="A128" s="38">
        <v>5</v>
      </c>
      <c r="B128" s="38" t="s">
        <v>91</v>
      </c>
      <c r="C128" s="30" t="s">
        <v>153</v>
      </c>
      <c r="D128" s="31">
        <v>3000</v>
      </c>
      <c r="E128" s="31"/>
      <c r="F128" s="4">
        <f>D128+E128</f>
        <v>3000</v>
      </c>
      <c r="G128" s="4">
        <v>3000</v>
      </c>
      <c r="H128" s="4"/>
    </row>
    <row r="129" spans="1:8" s="47" customFormat="1" ht="12.75">
      <c r="A129" s="38"/>
      <c r="B129" s="38"/>
      <c r="C129" s="29" t="s">
        <v>158</v>
      </c>
      <c r="D129" s="6">
        <f>SUM(D130:D130)</f>
        <v>4000</v>
      </c>
      <c r="E129" s="6">
        <f>SUM(E130:E130)</f>
        <v>0</v>
      </c>
      <c r="F129" s="6">
        <f>SUM(F130:F130)</f>
        <v>4000</v>
      </c>
      <c r="G129" s="6">
        <f>SUM(G130:G130)</f>
        <v>4000</v>
      </c>
      <c r="H129" s="6">
        <f>SUM(H130:H130)</f>
        <v>0</v>
      </c>
    </row>
    <row r="130" spans="1:8" s="47" customFormat="1" ht="12.75">
      <c r="A130" s="38">
        <v>6</v>
      </c>
      <c r="B130" s="38" t="s">
        <v>91</v>
      </c>
      <c r="C130" s="30" t="s">
        <v>154</v>
      </c>
      <c r="D130" s="31">
        <v>4000</v>
      </c>
      <c r="E130" s="31"/>
      <c r="F130" s="4">
        <f>D130+E130</f>
        <v>4000</v>
      </c>
      <c r="G130" s="4">
        <v>4000</v>
      </c>
      <c r="H130" s="4"/>
    </row>
    <row r="131" spans="1:8" s="47" customFormat="1" ht="12.75">
      <c r="A131" s="38"/>
      <c r="B131" s="38"/>
      <c r="C131" s="29" t="s">
        <v>95</v>
      </c>
      <c r="D131" s="6">
        <f>SUM(D132:D135)</f>
        <v>49000</v>
      </c>
      <c r="E131" s="6">
        <f>SUM(E132:E135)</f>
        <v>0</v>
      </c>
      <c r="F131" s="6">
        <f>SUM(F132:F135)</f>
        <v>49000</v>
      </c>
      <c r="G131" s="6">
        <f>SUM(G132:G135)</f>
        <v>49000</v>
      </c>
      <c r="H131" s="6">
        <f>SUM(H132:H135)</f>
        <v>0</v>
      </c>
    </row>
    <row r="132" spans="1:8" s="47" customFormat="1" ht="12.75">
      <c r="A132" s="38">
        <v>7</v>
      </c>
      <c r="B132" s="38" t="s">
        <v>94</v>
      </c>
      <c r="C132" s="30" t="s">
        <v>97</v>
      </c>
      <c r="D132" s="31">
        <v>28000</v>
      </c>
      <c r="E132" s="31"/>
      <c r="F132" s="4">
        <f>D132+E132</f>
        <v>28000</v>
      </c>
      <c r="G132" s="4">
        <v>28000</v>
      </c>
      <c r="H132" s="4"/>
    </row>
    <row r="133" spans="1:8" s="47" customFormat="1" ht="12.75">
      <c r="A133" s="38">
        <v>8</v>
      </c>
      <c r="B133" s="38" t="s">
        <v>94</v>
      </c>
      <c r="C133" s="30" t="s">
        <v>155</v>
      </c>
      <c r="D133" s="31">
        <v>7000</v>
      </c>
      <c r="E133" s="31"/>
      <c r="F133" s="4">
        <f>D133+E133</f>
        <v>7000</v>
      </c>
      <c r="G133" s="4">
        <v>7000</v>
      </c>
      <c r="H133" s="4"/>
    </row>
    <row r="134" spans="1:8" s="47" customFormat="1" ht="12.75">
      <c r="A134" s="38">
        <v>9</v>
      </c>
      <c r="B134" s="38" t="s">
        <v>91</v>
      </c>
      <c r="C134" s="30" t="s">
        <v>96</v>
      </c>
      <c r="D134" s="31">
        <v>8000</v>
      </c>
      <c r="E134" s="31"/>
      <c r="F134" s="4">
        <f>D134+E134</f>
        <v>8000</v>
      </c>
      <c r="G134" s="4">
        <v>8000</v>
      </c>
      <c r="H134" s="4"/>
    </row>
    <row r="135" spans="1:8" s="47" customFormat="1" ht="12.75">
      <c r="A135" s="38">
        <v>10</v>
      </c>
      <c r="B135" s="38" t="s">
        <v>91</v>
      </c>
      <c r="C135" s="30" t="s">
        <v>156</v>
      </c>
      <c r="D135" s="31">
        <v>6000</v>
      </c>
      <c r="E135" s="31"/>
      <c r="F135" s="4">
        <f>D135+E135</f>
        <v>6000</v>
      </c>
      <c r="G135" s="4">
        <v>6000</v>
      </c>
      <c r="H135" s="4"/>
    </row>
    <row r="136" spans="1:8" s="47" customFormat="1" ht="12.75">
      <c r="A136" s="43"/>
      <c r="B136" s="43"/>
      <c r="C136" s="29" t="s">
        <v>160</v>
      </c>
      <c r="D136" s="6">
        <f>SUM(D137:D137)</f>
        <v>12000</v>
      </c>
      <c r="E136" s="6">
        <f>SUM(E137:E137)</f>
        <v>0</v>
      </c>
      <c r="F136" s="6">
        <f>SUM(F137:F137)</f>
        <v>12000</v>
      </c>
      <c r="G136" s="6">
        <f>SUM(G137:G137)</f>
        <v>12000</v>
      </c>
      <c r="H136" s="6">
        <f>SUM(H137:H137)</f>
        <v>0</v>
      </c>
    </row>
    <row r="137" spans="1:8" s="47" customFormat="1" ht="12.75">
      <c r="A137" s="38">
        <v>11</v>
      </c>
      <c r="B137" s="38" t="s">
        <v>91</v>
      </c>
      <c r="C137" s="30" t="s">
        <v>157</v>
      </c>
      <c r="D137" s="31">
        <v>12000</v>
      </c>
      <c r="E137" s="31"/>
      <c r="F137" s="4">
        <f>D137+E137</f>
        <v>12000</v>
      </c>
      <c r="G137" s="4">
        <v>12000</v>
      </c>
      <c r="H137" s="4"/>
    </row>
    <row r="138" spans="1:8" s="47" customFormat="1" ht="12.75">
      <c r="A138" s="43"/>
      <c r="B138" s="43"/>
      <c r="C138" s="29" t="s">
        <v>159</v>
      </c>
      <c r="D138" s="6">
        <f>SUM(D139:D139)</f>
        <v>8000</v>
      </c>
      <c r="E138" s="6">
        <f>SUM(E139:E139)</f>
        <v>0</v>
      </c>
      <c r="F138" s="6">
        <f>SUM(F139:F139)</f>
        <v>8000</v>
      </c>
      <c r="G138" s="6">
        <f>SUM(G139:G139)</f>
        <v>8000</v>
      </c>
      <c r="H138" s="6">
        <f>SUM(H139:H139)</f>
        <v>0</v>
      </c>
    </row>
    <row r="139" spans="1:8" s="47" customFormat="1" ht="12.75">
      <c r="A139" s="42">
        <v>12</v>
      </c>
      <c r="B139" s="38" t="s">
        <v>91</v>
      </c>
      <c r="C139" s="30" t="s">
        <v>161</v>
      </c>
      <c r="D139" s="8">
        <v>8000</v>
      </c>
      <c r="E139" s="8"/>
      <c r="F139" s="4">
        <f>D139+E139</f>
        <v>8000</v>
      </c>
      <c r="G139" s="4">
        <v>8000</v>
      </c>
      <c r="H139" s="4"/>
    </row>
    <row r="140" spans="1:8" s="47" customFormat="1" ht="12.75">
      <c r="A140" s="38"/>
      <c r="B140" s="38"/>
      <c r="C140" s="29" t="s">
        <v>98</v>
      </c>
      <c r="D140" s="6">
        <f>SUM(D141:D154)</f>
        <v>632000</v>
      </c>
      <c r="E140" s="6">
        <f>SUM(E141:E154)</f>
        <v>0</v>
      </c>
      <c r="F140" s="6">
        <f>SUM(F141:F154)</f>
        <v>632000</v>
      </c>
      <c r="G140" s="6">
        <f>SUM(G141:G154)</f>
        <v>632000</v>
      </c>
      <c r="H140" s="6">
        <f>SUM(H141:H154)</f>
        <v>0</v>
      </c>
    </row>
    <row r="141" spans="1:8" s="47" customFormat="1" ht="12.75">
      <c r="A141" s="38">
        <v>13</v>
      </c>
      <c r="B141" s="38" t="s">
        <v>99</v>
      </c>
      <c r="C141" s="14" t="s">
        <v>100</v>
      </c>
      <c r="D141" s="8">
        <v>43000</v>
      </c>
      <c r="E141" s="8"/>
      <c r="F141" s="4">
        <f aca="true" t="shared" si="2" ref="F141:F154">D141+E141</f>
        <v>43000</v>
      </c>
      <c r="G141" s="4">
        <v>43000</v>
      </c>
      <c r="H141" s="4"/>
    </row>
    <row r="142" spans="1:8" s="47" customFormat="1" ht="19.5" customHeight="1">
      <c r="A142" s="38">
        <v>14</v>
      </c>
      <c r="B142" s="38" t="s">
        <v>99</v>
      </c>
      <c r="C142" s="14" t="s">
        <v>101</v>
      </c>
      <c r="D142" s="8">
        <v>48000</v>
      </c>
      <c r="E142" s="8"/>
      <c r="F142" s="4">
        <f t="shared" si="2"/>
        <v>48000</v>
      </c>
      <c r="G142" s="4">
        <v>48000</v>
      </c>
      <c r="H142" s="4"/>
    </row>
    <row r="143" spans="1:8" s="47" customFormat="1" ht="12.75">
      <c r="A143" s="38">
        <v>15</v>
      </c>
      <c r="B143" s="38" t="s">
        <v>94</v>
      </c>
      <c r="C143" s="14" t="s">
        <v>105</v>
      </c>
      <c r="D143" s="8">
        <v>35000</v>
      </c>
      <c r="E143" s="8"/>
      <c r="F143" s="4">
        <f t="shared" si="2"/>
        <v>35000</v>
      </c>
      <c r="G143" s="4">
        <v>35000</v>
      </c>
      <c r="H143" s="4"/>
    </row>
    <row r="144" spans="1:8" s="47" customFormat="1" ht="12.75">
      <c r="A144" s="38">
        <v>16</v>
      </c>
      <c r="B144" s="38" t="s">
        <v>99</v>
      </c>
      <c r="C144" s="14" t="s">
        <v>106</v>
      </c>
      <c r="D144" s="8">
        <v>100000</v>
      </c>
      <c r="E144" s="8"/>
      <c r="F144" s="4">
        <f t="shared" si="2"/>
        <v>100000</v>
      </c>
      <c r="G144" s="4">
        <v>100000</v>
      </c>
      <c r="H144" s="4"/>
    </row>
    <row r="145" spans="1:8" s="47" customFormat="1" ht="12.75">
      <c r="A145" s="38">
        <v>17</v>
      </c>
      <c r="B145" s="38" t="s">
        <v>94</v>
      </c>
      <c r="C145" s="3" t="s">
        <v>163</v>
      </c>
      <c r="D145" s="4">
        <v>100000</v>
      </c>
      <c r="E145" s="4"/>
      <c r="F145" s="4">
        <f t="shared" si="2"/>
        <v>100000</v>
      </c>
      <c r="G145" s="4">
        <v>100000</v>
      </c>
      <c r="H145" s="4"/>
    </row>
    <row r="146" spans="1:8" s="47" customFormat="1" ht="12.75">
      <c r="A146" s="38">
        <v>18</v>
      </c>
      <c r="B146" s="38" t="s">
        <v>94</v>
      </c>
      <c r="C146" s="14" t="s">
        <v>102</v>
      </c>
      <c r="D146" s="8">
        <v>5000</v>
      </c>
      <c r="E146" s="8"/>
      <c r="F146" s="4">
        <f t="shared" si="2"/>
        <v>5000</v>
      </c>
      <c r="G146" s="4">
        <v>5000</v>
      </c>
      <c r="H146" s="4"/>
    </row>
    <row r="147" spans="1:8" s="47" customFormat="1" ht="12.75">
      <c r="A147" s="38">
        <v>19</v>
      </c>
      <c r="B147" s="38" t="s">
        <v>94</v>
      </c>
      <c r="C147" s="14" t="s">
        <v>103</v>
      </c>
      <c r="D147" s="8">
        <v>5000</v>
      </c>
      <c r="E147" s="8"/>
      <c r="F147" s="4">
        <f t="shared" si="2"/>
        <v>5000</v>
      </c>
      <c r="G147" s="4">
        <v>5000</v>
      </c>
      <c r="H147" s="4"/>
    </row>
    <row r="148" spans="1:8" s="47" customFormat="1" ht="12.75">
      <c r="A148" s="38">
        <v>20</v>
      </c>
      <c r="B148" s="38" t="s">
        <v>94</v>
      </c>
      <c r="C148" s="14" t="s">
        <v>104</v>
      </c>
      <c r="D148" s="8">
        <v>30000</v>
      </c>
      <c r="E148" s="8"/>
      <c r="F148" s="4">
        <f t="shared" si="2"/>
        <v>30000</v>
      </c>
      <c r="G148" s="4">
        <v>30000</v>
      </c>
      <c r="H148" s="4"/>
    </row>
    <row r="149" spans="1:8" s="47" customFormat="1" ht="12.75">
      <c r="A149" s="38">
        <v>21</v>
      </c>
      <c r="B149" s="38" t="s">
        <v>91</v>
      </c>
      <c r="C149" s="4" t="s">
        <v>162</v>
      </c>
      <c r="D149" s="8">
        <v>34000</v>
      </c>
      <c r="E149" s="8"/>
      <c r="F149" s="4">
        <f t="shared" si="2"/>
        <v>34000</v>
      </c>
      <c r="G149" s="4">
        <v>34000</v>
      </c>
      <c r="H149" s="4"/>
    </row>
    <row r="150" spans="1:8" s="47" customFormat="1" ht="12.75">
      <c r="A150" s="38">
        <v>22</v>
      </c>
      <c r="B150" s="38" t="s">
        <v>91</v>
      </c>
      <c r="C150" s="3" t="s">
        <v>164</v>
      </c>
      <c r="D150" s="4">
        <v>12000</v>
      </c>
      <c r="E150" s="4"/>
      <c r="F150" s="4">
        <f t="shared" si="2"/>
        <v>12000</v>
      </c>
      <c r="G150" s="4">
        <v>12000</v>
      </c>
      <c r="H150" s="4"/>
    </row>
    <row r="151" spans="1:8" s="47" customFormat="1" ht="12.75">
      <c r="A151" s="38">
        <v>23</v>
      </c>
      <c r="B151" s="38" t="s">
        <v>91</v>
      </c>
      <c r="C151" s="3" t="s">
        <v>107</v>
      </c>
      <c r="D151" s="4">
        <v>30000</v>
      </c>
      <c r="E151" s="4"/>
      <c r="F151" s="4">
        <f t="shared" si="2"/>
        <v>30000</v>
      </c>
      <c r="G151" s="4">
        <v>30000</v>
      </c>
      <c r="H151" s="4"/>
    </row>
    <row r="152" spans="1:8" s="47" customFormat="1" ht="12.75">
      <c r="A152" s="38">
        <v>24</v>
      </c>
      <c r="B152" s="38" t="s">
        <v>91</v>
      </c>
      <c r="C152" s="14" t="s">
        <v>108</v>
      </c>
      <c r="D152" s="8">
        <v>30000</v>
      </c>
      <c r="E152" s="8"/>
      <c r="F152" s="4">
        <f t="shared" si="2"/>
        <v>30000</v>
      </c>
      <c r="G152" s="4">
        <v>30000</v>
      </c>
      <c r="H152" s="4"/>
    </row>
    <row r="153" spans="1:8" s="47" customFormat="1" ht="12.75">
      <c r="A153" s="38">
        <v>25</v>
      </c>
      <c r="B153" s="38" t="s">
        <v>91</v>
      </c>
      <c r="C153" s="14" t="s">
        <v>109</v>
      </c>
      <c r="D153" s="8">
        <v>0</v>
      </c>
      <c r="E153" s="8"/>
      <c r="F153" s="4">
        <f t="shared" si="2"/>
        <v>0</v>
      </c>
      <c r="G153" s="4">
        <v>0</v>
      </c>
      <c r="H153" s="4"/>
    </row>
    <row r="154" spans="1:8" s="47" customFormat="1" ht="12.75">
      <c r="A154" s="38">
        <v>26</v>
      </c>
      <c r="B154" s="38" t="s">
        <v>91</v>
      </c>
      <c r="C154" s="14" t="s">
        <v>110</v>
      </c>
      <c r="D154" s="8">
        <v>160000</v>
      </c>
      <c r="E154" s="8"/>
      <c r="F154" s="4">
        <f t="shared" si="2"/>
        <v>160000</v>
      </c>
      <c r="G154" s="4">
        <v>160000</v>
      </c>
      <c r="H154" s="4"/>
    </row>
    <row r="155" spans="1:8" s="47" customFormat="1" ht="12.75">
      <c r="A155" s="38"/>
      <c r="B155" s="38"/>
      <c r="C155" s="29" t="s">
        <v>165</v>
      </c>
      <c r="D155" s="6">
        <f>SUM(D156:D156)</f>
        <v>40000</v>
      </c>
      <c r="E155" s="6">
        <f>SUM(E156:E156)</f>
        <v>63000</v>
      </c>
      <c r="F155" s="6">
        <f>SUM(F156:F156)</f>
        <v>103000</v>
      </c>
      <c r="G155" s="6">
        <f>SUM(G156:G156)</f>
        <v>103000</v>
      </c>
      <c r="H155" s="6">
        <f>SUM(H156:H156)</f>
        <v>0</v>
      </c>
    </row>
    <row r="156" spans="1:8" s="47" customFormat="1" ht="12.75">
      <c r="A156" s="38">
        <v>27</v>
      </c>
      <c r="B156" s="38" t="s">
        <v>91</v>
      </c>
      <c r="C156" s="3" t="s">
        <v>113</v>
      </c>
      <c r="D156" s="8">
        <v>40000</v>
      </c>
      <c r="E156" s="8">
        <v>63000</v>
      </c>
      <c r="F156" s="4">
        <f>D156+E156</f>
        <v>103000</v>
      </c>
      <c r="G156" s="4">
        <f>40000+63000</f>
        <v>103000</v>
      </c>
      <c r="H156" s="4"/>
    </row>
    <row r="157" spans="1:8" s="47" customFormat="1" ht="12.75">
      <c r="A157" s="38"/>
      <c r="B157" s="38"/>
      <c r="C157" s="29" t="s">
        <v>166</v>
      </c>
      <c r="D157" s="6">
        <f>SUM(D158:D159)</f>
        <v>256000</v>
      </c>
      <c r="E157" s="6">
        <f>SUM(E158:E159)</f>
        <v>0</v>
      </c>
      <c r="F157" s="6">
        <f>SUM(F158:F159)</f>
        <v>256000</v>
      </c>
      <c r="G157" s="6">
        <f>SUM(G158:G159)</f>
        <v>256000</v>
      </c>
      <c r="H157" s="6">
        <f>SUM(H158:H159)</f>
        <v>0</v>
      </c>
    </row>
    <row r="158" spans="1:8" s="47" customFormat="1" ht="12.75">
      <c r="A158" s="38">
        <v>28</v>
      </c>
      <c r="B158" s="38" t="s">
        <v>99</v>
      </c>
      <c r="C158" s="14" t="s">
        <v>111</v>
      </c>
      <c r="D158" s="8">
        <v>226000</v>
      </c>
      <c r="E158" s="8"/>
      <c r="F158" s="4">
        <f>D158+E158</f>
        <v>226000</v>
      </c>
      <c r="G158" s="4">
        <v>226000</v>
      </c>
      <c r="H158" s="4"/>
    </row>
    <row r="159" spans="1:8" s="47" customFormat="1" ht="12.75">
      <c r="A159" s="38">
        <v>29</v>
      </c>
      <c r="B159" s="38" t="s">
        <v>91</v>
      </c>
      <c r="C159" s="14" t="s">
        <v>197</v>
      </c>
      <c r="D159" s="8">
        <v>30000</v>
      </c>
      <c r="E159" s="8"/>
      <c r="F159" s="4">
        <f>D159+E159</f>
        <v>30000</v>
      </c>
      <c r="G159" s="4">
        <v>30000</v>
      </c>
      <c r="H159" s="4"/>
    </row>
    <row r="160" spans="1:8" s="47" customFormat="1" ht="12.75">
      <c r="A160" s="39"/>
      <c r="B160" s="39"/>
      <c r="C160" s="26" t="s">
        <v>112</v>
      </c>
      <c r="D160" s="6">
        <f>SUM(D161:D163)</f>
        <v>190000</v>
      </c>
      <c r="E160" s="6">
        <f>SUM(E161:E163)</f>
        <v>0</v>
      </c>
      <c r="F160" s="6">
        <f>SUM(F161:F163)</f>
        <v>190000</v>
      </c>
      <c r="G160" s="6">
        <f>SUM(G161:G163)</f>
        <v>190000</v>
      </c>
      <c r="H160" s="6">
        <f>SUM(H161:H163)</f>
        <v>0</v>
      </c>
    </row>
    <row r="161" spans="1:8" s="47" customFormat="1" ht="12.75">
      <c r="A161" s="38">
        <v>30</v>
      </c>
      <c r="B161" s="38" t="s">
        <v>91</v>
      </c>
      <c r="C161" s="30" t="s">
        <v>167</v>
      </c>
      <c r="D161" s="67">
        <v>50000</v>
      </c>
      <c r="E161" s="67"/>
      <c r="F161" s="4">
        <f>D161+E161</f>
        <v>50000</v>
      </c>
      <c r="G161" s="4">
        <v>50000</v>
      </c>
      <c r="H161" s="4"/>
    </row>
    <row r="162" spans="1:8" s="47" customFormat="1" ht="12.75">
      <c r="A162" s="38">
        <v>31</v>
      </c>
      <c r="B162" s="38" t="s">
        <v>91</v>
      </c>
      <c r="C162" s="3" t="s">
        <v>113</v>
      </c>
      <c r="D162" s="64">
        <v>70000</v>
      </c>
      <c r="E162" s="64"/>
      <c r="F162" s="4">
        <f>D162+E162</f>
        <v>70000</v>
      </c>
      <c r="G162" s="4">
        <v>70000</v>
      </c>
      <c r="H162" s="4"/>
    </row>
    <row r="163" spans="1:8" s="47" customFormat="1" ht="12.75">
      <c r="A163" s="38">
        <v>32</v>
      </c>
      <c r="B163" s="38" t="s">
        <v>91</v>
      </c>
      <c r="C163" s="14" t="s">
        <v>168</v>
      </c>
      <c r="D163" s="62">
        <v>70000</v>
      </c>
      <c r="E163" s="62"/>
      <c r="F163" s="4">
        <f>D163+E163</f>
        <v>70000</v>
      </c>
      <c r="G163" s="4">
        <v>70000</v>
      </c>
      <c r="H163" s="4"/>
    </row>
    <row r="164" spans="1:8" s="47" customFormat="1" ht="12.75">
      <c r="A164" s="13"/>
      <c r="B164" s="12" t="s">
        <v>171</v>
      </c>
      <c r="C164" s="13" t="s">
        <v>114</v>
      </c>
      <c r="D164" s="32">
        <f>SUM(D165)</f>
        <v>50000</v>
      </c>
      <c r="E164" s="32">
        <f>SUM(E165)</f>
        <v>0</v>
      </c>
      <c r="F164" s="32">
        <f>SUM(F165)</f>
        <v>50000</v>
      </c>
      <c r="G164" s="32">
        <f>SUM(G165)</f>
        <v>50000</v>
      </c>
      <c r="H164" s="32">
        <f>SUM(H165)</f>
        <v>0</v>
      </c>
    </row>
    <row r="165" spans="1:8" s="47" customFormat="1" ht="12.75">
      <c r="A165" s="38">
        <v>1</v>
      </c>
      <c r="B165" s="38" t="s">
        <v>91</v>
      </c>
      <c r="C165" s="14" t="s">
        <v>115</v>
      </c>
      <c r="D165" s="8">
        <v>50000</v>
      </c>
      <c r="E165" s="8"/>
      <c r="F165" s="4">
        <f>D165+E165</f>
        <v>50000</v>
      </c>
      <c r="G165" s="4">
        <v>50000</v>
      </c>
      <c r="H165" s="4"/>
    </row>
    <row r="166" spans="1:8" s="47" customFormat="1" ht="12.75">
      <c r="A166" s="13"/>
      <c r="B166" s="12" t="s">
        <v>172</v>
      </c>
      <c r="C166" s="13" t="s">
        <v>189</v>
      </c>
      <c r="D166" s="32">
        <f>SUM(D167:D171)</f>
        <v>244000</v>
      </c>
      <c r="E166" s="32">
        <f>SUM(E167:E171)</f>
        <v>0</v>
      </c>
      <c r="F166" s="32">
        <f>SUM(F167:F171)</f>
        <v>244000</v>
      </c>
      <c r="G166" s="32">
        <f>SUM(G167:G171)</f>
        <v>244000</v>
      </c>
      <c r="H166" s="32">
        <f>SUM(H167:H171)</f>
        <v>0</v>
      </c>
    </row>
    <row r="167" spans="1:8" s="47" customFormat="1" ht="12.75">
      <c r="A167" s="38">
        <v>1</v>
      </c>
      <c r="B167" s="38" t="s">
        <v>199</v>
      </c>
      <c r="C167" s="33" t="s">
        <v>116</v>
      </c>
      <c r="D167" s="64">
        <v>200000</v>
      </c>
      <c r="E167" s="64"/>
      <c r="F167" s="4">
        <f>D167+E167</f>
        <v>200000</v>
      </c>
      <c r="G167" s="4">
        <v>200000</v>
      </c>
      <c r="H167" s="4"/>
    </row>
    <row r="168" spans="1:8" s="47" customFormat="1" ht="12.75">
      <c r="A168" s="38">
        <v>2</v>
      </c>
      <c r="B168" s="38" t="s">
        <v>117</v>
      </c>
      <c r="C168" s="33" t="s">
        <v>118</v>
      </c>
      <c r="D168" s="62">
        <v>24000</v>
      </c>
      <c r="E168" s="62"/>
      <c r="F168" s="4">
        <f>D168+E168</f>
        <v>24000</v>
      </c>
      <c r="G168" s="4">
        <v>24000</v>
      </c>
      <c r="H168" s="4"/>
    </row>
    <row r="169" spans="1:8" s="47" customFormat="1" ht="12.75">
      <c r="A169" s="38">
        <v>3</v>
      </c>
      <c r="B169" s="38" t="s">
        <v>117</v>
      </c>
      <c r="C169" s="33" t="s">
        <v>119</v>
      </c>
      <c r="D169" s="62">
        <v>10000</v>
      </c>
      <c r="E169" s="62"/>
      <c r="F169" s="4">
        <f>D169+E169</f>
        <v>10000</v>
      </c>
      <c r="G169" s="4">
        <v>10000</v>
      </c>
      <c r="H169" s="4"/>
    </row>
    <row r="170" spans="1:8" s="47" customFormat="1" ht="12.75">
      <c r="A170" s="38">
        <v>4</v>
      </c>
      <c r="B170" s="38" t="s">
        <v>117</v>
      </c>
      <c r="C170" s="33" t="s">
        <v>120</v>
      </c>
      <c r="D170" s="8">
        <v>7000</v>
      </c>
      <c r="E170" s="8"/>
      <c r="F170" s="4">
        <f>D170+E170</f>
        <v>7000</v>
      </c>
      <c r="G170" s="4">
        <v>7000</v>
      </c>
      <c r="H170" s="4"/>
    </row>
    <row r="171" spans="1:8" s="47" customFormat="1" ht="12.75">
      <c r="A171" s="38">
        <v>5</v>
      </c>
      <c r="B171" s="38" t="s">
        <v>117</v>
      </c>
      <c r="C171" s="14" t="s">
        <v>121</v>
      </c>
      <c r="D171" s="8">
        <v>3000</v>
      </c>
      <c r="E171" s="8"/>
      <c r="F171" s="4">
        <f>D171+E171</f>
        <v>3000</v>
      </c>
      <c r="G171" s="4">
        <v>3000</v>
      </c>
      <c r="H171" s="4"/>
    </row>
    <row r="172" spans="1:8" s="47" customFormat="1" ht="12.75">
      <c r="A172" s="13"/>
      <c r="B172" s="12" t="s">
        <v>173</v>
      </c>
      <c r="C172" s="13" t="s">
        <v>190</v>
      </c>
      <c r="D172" s="32">
        <f>SUM(D173:D197)</f>
        <v>2626000</v>
      </c>
      <c r="E172" s="32">
        <f>SUM(E173:E197)</f>
        <v>0</v>
      </c>
      <c r="F172" s="32">
        <f>SUM(F173:F197)</f>
        <v>2626000</v>
      </c>
      <c r="G172" s="32">
        <f>SUM(G173:G197)</f>
        <v>2241000</v>
      </c>
      <c r="H172" s="32">
        <f>SUM(H173:H197)</f>
        <v>385000</v>
      </c>
    </row>
    <row r="173" spans="1:8" s="47" customFormat="1" ht="12.75">
      <c r="A173" s="38">
        <v>1</v>
      </c>
      <c r="B173" s="38" t="s">
        <v>122</v>
      </c>
      <c r="C173" s="34" t="s">
        <v>123</v>
      </c>
      <c r="D173" s="35">
        <v>1179000</v>
      </c>
      <c r="E173" s="35"/>
      <c r="F173" s="4">
        <f aca="true" t="shared" si="3" ref="F173:F197">D173+E173</f>
        <v>1179000</v>
      </c>
      <c r="G173" s="4">
        <f>901000+278000</f>
        <v>1179000</v>
      </c>
      <c r="H173" s="4"/>
    </row>
    <row r="174" spans="1:8" s="47" customFormat="1" ht="12.75">
      <c r="A174" s="38">
        <v>2</v>
      </c>
      <c r="B174" s="38" t="s">
        <v>29</v>
      </c>
      <c r="C174" s="34" t="s">
        <v>198</v>
      </c>
      <c r="D174" s="35">
        <v>30000</v>
      </c>
      <c r="E174" s="35"/>
      <c r="F174" s="4">
        <f t="shared" si="3"/>
        <v>30000</v>
      </c>
      <c r="G174" s="4">
        <v>30000</v>
      </c>
      <c r="H174" s="4"/>
    </row>
    <row r="175" spans="1:8" s="47" customFormat="1" ht="12.75">
      <c r="A175" s="38">
        <v>3</v>
      </c>
      <c r="B175" s="38" t="s">
        <v>29</v>
      </c>
      <c r="C175" s="3" t="s">
        <v>136</v>
      </c>
      <c r="D175" s="4">
        <f>15000+22000</f>
        <v>37000</v>
      </c>
      <c r="E175" s="4"/>
      <c r="F175" s="4">
        <f t="shared" si="3"/>
        <v>37000</v>
      </c>
      <c r="G175" s="4">
        <v>37000</v>
      </c>
      <c r="H175" s="4"/>
    </row>
    <row r="176" spans="1:8" s="47" customFormat="1" ht="12.75">
      <c r="A176" s="38">
        <v>4</v>
      </c>
      <c r="B176" s="38" t="s">
        <v>29</v>
      </c>
      <c r="C176" s="34" t="s">
        <v>124</v>
      </c>
      <c r="D176" s="35">
        <v>25000</v>
      </c>
      <c r="E176" s="35"/>
      <c r="F176" s="4">
        <f t="shared" si="3"/>
        <v>25000</v>
      </c>
      <c r="G176" s="4">
        <v>25000</v>
      </c>
      <c r="H176" s="4"/>
    </row>
    <row r="177" spans="1:8" s="47" customFormat="1" ht="12.75">
      <c r="A177" s="38">
        <v>5</v>
      </c>
      <c r="B177" s="38" t="s">
        <v>29</v>
      </c>
      <c r="C177" s="34" t="s">
        <v>125</v>
      </c>
      <c r="D177" s="35">
        <f>52000-22000</f>
        <v>30000</v>
      </c>
      <c r="E177" s="35"/>
      <c r="F177" s="4">
        <f t="shared" si="3"/>
        <v>30000</v>
      </c>
      <c r="G177" s="4">
        <v>30000</v>
      </c>
      <c r="H177" s="4"/>
    </row>
    <row r="178" spans="1:8" s="47" customFormat="1" ht="12.75">
      <c r="A178" s="38">
        <v>6</v>
      </c>
      <c r="B178" s="38" t="s">
        <v>29</v>
      </c>
      <c r="C178" s="34" t="s">
        <v>126</v>
      </c>
      <c r="D178" s="35">
        <v>220000</v>
      </c>
      <c r="E178" s="35"/>
      <c r="F178" s="4">
        <f t="shared" si="3"/>
        <v>220000</v>
      </c>
      <c r="G178" s="4">
        <v>220000</v>
      </c>
      <c r="H178" s="4"/>
    </row>
    <row r="179" spans="1:8" s="47" customFormat="1" ht="25.5">
      <c r="A179" s="38">
        <v>7</v>
      </c>
      <c r="B179" s="38" t="s">
        <v>29</v>
      </c>
      <c r="C179" s="34" t="s">
        <v>127</v>
      </c>
      <c r="D179" s="35">
        <v>5000</v>
      </c>
      <c r="E179" s="35"/>
      <c r="F179" s="4">
        <f t="shared" si="3"/>
        <v>5000</v>
      </c>
      <c r="G179" s="4">
        <v>5000</v>
      </c>
      <c r="H179" s="4"/>
    </row>
    <row r="180" spans="1:8" s="47" customFormat="1" ht="12.75">
      <c r="A180" s="38">
        <v>8</v>
      </c>
      <c r="B180" s="38" t="s">
        <v>29</v>
      </c>
      <c r="C180" s="3" t="s">
        <v>169</v>
      </c>
      <c r="D180" s="4">
        <v>60000</v>
      </c>
      <c r="E180" s="4"/>
      <c r="F180" s="4">
        <f t="shared" si="3"/>
        <v>60000</v>
      </c>
      <c r="G180" s="4">
        <v>60000</v>
      </c>
      <c r="H180" s="4"/>
    </row>
    <row r="181" spans="1:8" s="47" customFormat="1" ht="12.75">
      <c r="A181" s="38">
        <v>9</v>
      </c>
      <c r="B181" s="38" t="s">
        <v>29</v>
      </c>
      <c r="C181" s="34" t="s">
        <v>128</v>
      </c>
      <c r="D181" s="35">
        <v>18000</v>
      </c>
      <c r="E181" s="35"/>
      <c r="F181" s="4">
        <f t="shared" si="3"/>
        <v>18000</v>
      </c>
      <c r="G181" s="4">
        <v>18000</v>
      </c>
      <c r="H181" s="4"/>
    </row>
    <row r="182" spans="1:8" s="47" customFormat="1" ht="12.75">
      <c r="A182" s="38">
        <v>10</v>
      </c>
      <c r="B182" s="38" t="s">
        <v>29</v>
      </c>
      <c r="C182" s="34" t="s">
        <v>129</v>
      </c>
      <c r="D182" s="35">
        <v>8000</v>
      </c>
      <c r="E182" s="35"/>
      <c r="F182" s="4">
        <f t="shared" si="3"/>
        <v>8000</v>
      </c>
      <c r="G182" s="4">
        <v>8000</v>
      </c>
      <c r="H182" s="4"/>
    </row>
    <row r="183" spans="1:8" s="47" customFormat="1" ht="12.75">
      <c r="A183" s="38">
        <v>11</v>
      </c>
      <c r="B183" s="38" t="s">
        <v>29</v>
      </c>
      <c r="C183" s="34" t="s">
        <v>130</v>
      </c>
      <c r="D183" s="35">
        <v>2000</v>
      </c>
      <c r="E183" s="35"/>
      <c r="F183" s="4">
        <f t="shared" si="3"/>
        <v>2000</v>
      </c>
      <c r="G183" s="4">
        <v>2000</v>
      </c>
      <c r="H183" s="4"/>
    </row>
    <row r="184" spans="1:8" s="47" customFormat="1" ht="12.75">
      <c r="A184" s="38">
        <v>12</v>
      </c>
      <c r="B184" s="38" t="s">
        <v>29</v>
      </c>
      <c r="C184" s="34" t="s">
        <v>131</v>
      </c>
      <c r="D184" s="35">
        <v>6000</v>
      </c>
      <c r="E184" s="35"/>
      <c r="F184" s="4">
        <f t="shared" si="3"/>
        <v>6000</v>
      </c>
      <c r="G184" s="4">
        <v>6000</v>
      </c>
      <c r="H184" s="4"/>
    </row>
    <row r="185" spans="1:8" s="47" customFormat="1" ht="12.75">
      <c r="A185" s="38">
        <v>13</v>
      </c>
      <c r="B185" s="38" t="s">
        <v>29</v>
      </c>
      <c r="C185" s="3" t="s">
        <v>132</v>
      </c>
      <c r="D185" s="4">
        <v>9000</v>
      </c>
      <c r="E185" s="4"/>
      <c r="F185" s="4">
        <f t="shared" si="3"/>
        <v>9000</v>
      </c>
      <c r="G185" s="4">
        <v>9000</v>
      </c>
      <c r="H185" s="4"/>
    </row>
    <row r="186" spans="1:8" s="47" customFormat="1" ht="12.75">
      <c r="A186" s="38">
        <v>14</v>
      </c>
      <c r="B186" s="38" t="s">
        <v>29</v>
      </c>
      <c r="C186" s="3" t="s">
        <v>200</v>
      </c>
      <c r="D186" s="4">
        <v>280000</v>
      </c>
      <c r="E186" s="4"/>
      <c r="F186" s="4">
        <f t="shared" si="3"/>
        <v>280000</v>
      </c>
      <c r="G186" s="4">
        <v>280000</v>
      </c>
      <c r="H186" s="4"/>
    </row>
    <row r="187" spans="1:8" s="47" customFormat="1" ht="12.75">
      <c r="A187" s="38">
        <v>15</v>
      </c>
      <c r="B187" s="38" t="s">
        <v>29</v>
      </c>
      <c r="C187" s="3" t="s">
        <v>201</v>
      </c>
      <c r="D187" s="4">
        <v>40000</v>
      </c>
      <c r="E187" s="4"/>
      <c r="F187" s="4">
        <f t="shared" si="3"/>
        <v>40000</v>
      </c>
      <c r="G187" s="4">
        <v>40000</v>
      </c>
      <c r="H187" s="4"/>
    </row>
    <row r="188" spans="1:8" s="47" customFormat="1" ht="12.75">
      <c r="A188" s="38">
        <v>16</v>
      </c>
      <c r="B188" s="38" t="s">
        <v>29</v>
      </c>
      <c r="C188" s="3" t="s">
        <v>202</v>
      </c>
      <c r="D188" s="4">
        <v>90000</v>
      </c>
      <c r="E188" s="4"/>
      <c r="F188" s="4">
        <f t="shared" si="3"/>
        <v>90000</v>
      </c>
      <c r="G188" s="4">
        <v>90000</v>
      </c>
      <c r="H188" s="4"/>
    </row>
    <row r="189" spans="1:8" s="47" customFormat="1" ht="12.75">
      <c r="A189" s="38">
        <v>17</v>
      </c>
      <c r="B189" s="38" t="s">
        <v>29</v>
      </c>
      <c r="C189" s="3" t="s">
        <v>203</v>
      </c>
      <c r="D189" s="4">
        <v>29000</v>
      </c>
      <c r="E189" s="4"/>
      <c r="F189" s="4">
        <f t="shared" si="3"/>
        <v>29000</v>
      </c>
      <c r="G189" s="4">
        <v>29000</v>
      </c>
      <c r="H189" s="4"/>
    </row>
    <row r="190" spans="1:8" s="47" customFormat="1" ht="12.75">
      <c r="A190" s="38">
        <v>18</v>
      </c>
      <c r="B190" s="38" t="s">
        <v>29</v>
      </c>
      <c r="C190" s="3" t="s">
        <v>204</v>
      </c>
      <c r="D190" s="4">
        <v>9000</v>
      </c>
      <c r="E190" s="4"/>
      <c r="F190" s="4">
        <f t="shared" si="3"/>
        <v>9000</v>
      </c>
      <c r="G190" s="4">
        <v>9000</v>
      </c>
      <c r="H190" s="4"/>
    </row>
    <row r="191" spans="1:8" s="47" customFormat="1" ht="12.75">
      <c r="A191" s="38">
        <v>19</v>
      </c>
      <c r="B191" s="38" t="s">
        <v>29</v>
      </c>
      <c r="C191" s="3" t="s">
        <v>205</v>
      </c>
      <c r="D191" s="4">
        <v>31000</v>
      </c>
      <c r="E191" s="4"/>
      <c r="F191" s="4">
        <f t="shared" si="3"/>
        <v>31000</v>
      </c>
      <c r="G191" s="4">
        <v>31000</v>
      </c>
      <c r="H191" s="4"/>
    </row>
    <row r="192" spans="1:8" s="47" customFormat="1" ht="12.75">
      <c r="A192" s="38">
        <v>20</v>
      </c>
      <c r="B192" s="38" t="s">
        <v>29</v>
      </c>
      <c r="C192" s="3" t="s">
        <v>206</v>
      </c>
      <c r="D192" s="4">
        <v>3000</v>
      </c>
      <c r="E192" s="4"/>
      <c r="F192" s="4">
        <f t="shared" si="3"/>
        <v>3000</v>
      </c>
      <c r="G192" s="4">
        <v>3000</v>
      </c>
      <c r="H192" s="4"/>
    </row>
    <row r="193" spans="1:8" s="47" customFormat="1" ht="12.75">
      <c r="A193" s="38">
        <v>21</v>
      </c>
      <c r="B193" s="38" t="s">
        <v>137</v>
      </c>
      <c r="C193" s="3" t="s">
        <v>207</v>
      </c>
      <c r="D193" s="4">
        <v>100000</v>
      </c>
      <c r="E193" s="4"/>
      <c r="F193" s="4">
        <f t="shared" si="3"/>
        <v>100000</v>
      </c>
      <c r="G193" s="4">
        <v>100000</v>
      </c>
      <c r="H193" s="4"/>
    </row>
    <row r="194" spans="1:8" s="47" customFormat="1" ht="12.75">
      <c r="A194" s="38">
        <v>22</v>
      </c>
      <c r="B194" s="38" t="s">
        <v>29</v>
      </c>
      <c r="C194" s="3" t="s">
        <v>208</v>
      </c>
      <c r="D194" s="4">
        <v>250000</v>
      </c>
      <c r="E194" s="4"/>
      <c r="F194" s="4">
        <f t="shared" si="3"/>
        <v>250000</v>
      </c>
      <c r="G194" s="4"/>
      <c r="H194" s="4">
        <v>250000</v>
      </c>
    </row>
    <row r="195" spans="1:8" s="47" customFormat="1" ht="12.75">
      <c r="A195" s="38">
        <v>23</v>
      </c>
      <c r="B195" s="38" t="s">
        <v>29</v>
      </c>
      <c r="C195" s="3" t="s">
        <v>215</v>
      </c>
      <c r="D195" s="4">
        <v>80000</v>
      </c>
      <c r="E195" s="4"/>
      <c r="F195" s="4">
        <f t="shared" si="3"/>
        <v>80000</v>
      </c>
      <c r="G195" s="4"/>
      <c r="H195" s="4">
        <v>80000</v>
      </c>
    </row>
    <row r="196" spans="1:8" s="47" customFormat="1" ht="12.75">
      <c r="A196" s="38">
        <v>24</v>
      </c>
      <c r="B196" s="38" t="s">
        <v>29</v>
      </c>
      <c r="C196" s="3" t="s">
        <v>209</v>
      </c>
      <c r="D196" s="4">
        <v>55000</v>
      </c>
      <c r="E196" s="4"/>
      <c r="F196" s="4">
        <f t="shared" si="3"/>
        <v>55000</v>
      </c>
      <c r="G196" s="4"/>
      <c r="H196" s="4">
        <v>55000</v>
      </c>
    </row>
    <row r="197" spans="1:8" s="47" customFormat="1" ht="12.75">
      <c r="A197" s="38">
        <v>25</v>
      </c>
      <c r="B197" s="38" t="s">
        <v>29</v>
      </c>
      <c r="C197" s="3" t="s">
        <v>217</v>
      </c>
      <c r="D197" s="4">
        <v>30000</v>
      </c>
      <c r="E197" s="4"/>
      <c r="F197" s="4">
        <f t="shared" si="3"/>
        <v>30000</v>
      </c>
      <c r="G197" s="4">
        <v>30000</v>
      </c>
      <c r="H197" s="4"/>
    </row>
    <row r="198" spans="1:8" s="47" customFormat="1" ht="12.75">
      <c r="A198" s="44"/>
      <c r="B198" s="44"/>
      <c r="C198" s="45"/>
      <c r="D198" s="44"/>
      <c r="E198" s="44"/>
      <c r="F198" s="44"/>
      <c r="G198" s="44"/>
      <c r="H198" s="44"/>
    </row>
    <row r="199" spans="1:8" s="47" customFormat="1" ht="12.75">
      <c r="A199" s="44"/>
      <c r="B199" s="44"/>
      <c r="C199" s="45"/>
      <c r="D199" s="44"/>
      <c r="E199" s="44"/>
      <c r="F199" s="44"/>
      <c r="G199" s="44"/>
      <c r="H199" s="44"/>
    </row>
    <row r="200" spans="1:8" s="47" customFormat="1" ht="12.75">
      <c r="A200" s="44"/>
      <c r="B200" s="44"/>
      <c r="C200" s="45"/>
      <c r="D200" s="44"/>
      <c r="E200" s="44"/>
      <c r="F200" s="44"/>
      <c r="G200" s="44"/>
      <c r="H200" s="44"/>
    </row>
    <row r="201" spans="1:8" s="47" customFormat="1" ht="12.75">
      <c r="A201" s="44"/>
      <c r="B201" s="44"/>
      <c r="C201" s="45"/>
      <c r="D201" s="44"/>
      <c r="E201" s="44"/>
      <c r="F201" s="44"/>
      <c r="G201" s="44"/>
      <c r="H201" s="44"/>
    </row>
    <row r="202" spans="1:8" s="47" customFormat="1" ht="12.75">
      <c r="A202" s="44"/>
      <c r="B202" s="44"/>
      <c r="C202" s="45"/>
      <c r="D202" s="44"/>
      <c r="E202" s="44"/>
      <c r="F202" s="44"/>
      <c r="G202" s="44"/>
      <c r="H202" s="44"/>
    </row>
    <row r="203" spans="1:8" s="47" customFormat="1" ht="12.75">
      <c r="A203" s="44"/>
      <c r="B203" s="44"/>
      <c r="C203" s="45"/>
      <c r="D203" s="44"/>
      <c r="E203" s="44"/>
      <c r="F203" s="44"/>
      <c r="G203" s="44"/>
      <c r="H203" s="44"/>
    </row>
    <row r="204" spans="1:8" s="47" customFormat="1" ht="12.75">
      <c r="A204" s="44"/>
      <c r="B204" s="44"/>
      <c r="C204" s="45"/>
      <c r="D204" s="44"/>
      <c r="E204" s="44"/>
      <c r="F204" s="44"/>
      <c r="G204" s="44"/>
      <c r="H204" s="44"/>
    </row>
    <row r="205" spans="1:8" s="47" customFormat="1" ht="12.75">
      <c r="A205" s="44"/>
      <c r="B205" s="44"/>
      <c r="C205" s="45"/>
      <c r="D205" s="44"/>
      <c r="E205" s="44"/>
      <c r="F205" s="44"/>
      <c r="G205" s="44"/>
      <c r="H205" s="44"/>
    </row>
    <row r="206" spans="1:8" s="47" customFormat="1" ht="12.75">
      <c r="A206" s="44"/>
      <c r="B206" s="44"/>
      <c r="C206" s="45"/>
      <c r="D206" s="44"/>
      <c r="E206" s="44"/>
      <c r="F206" s="44"/>
      <c r="G206" s="44"/>
      <c r="H206" s="44"/>
    </row>
    <row r="207" spans="1:8" s="47" customFormat="1" ht="12.75">
      <c r="A207" s="44"/>
      <c r="B207" s="44"/>
      <c r="C207" s="45"/>
      <c r="D207" s="44"/>
      <c r="E207" s="44"/>
      <c r="F207" s="44"/>
      <c r="G207" s="44"/>
      <c r="H207" s="44"/>
    </row>
    <row r="208" spans="1:8" s="47" customFormat="1" ht="12.75">
      <c r="A208" s="44"/>
      <c r="B208" s="44"/>
      <c r="C208" s="45"/>
      <c r="D208" s="44"/>
      <c r="E208" s="44"/>
      <c r="F208" s="44"/>
      <c r="G208" s="44"/>
      <c r="H208" s="44"/>
    </row>
    <row r="209" spans="1:8" s="47" customFormat="1" ht="12.75">
      <c r="A209" s="44"/>
      <c r="B209" s="44"/>
      <c r="C209" s="45"/>
      <c r="D209" s="44"/>
      <c r="E209" s="44"/>
      <c r="F209" s="44"/>
      <c r="G209" s="44"/>
      <c r="H209" s="44"/>
    </row>
    <row r="210" spans="1:8" s="47" customFormat="1" ht="12.75">
      <c r="A210" s="44"/>
      <c r="B210" s="44"/>
      <c r="C210" s="45"/>
      <c r="D210" s="44"/>
      <c r="E210" s="44"/>
      <c r="F210" s="44"/>
      <c r="G210" s="44"/>
      <c r="H210" s="44"/>
    </row>
    <row r="211" spans="1:8" s="47" customFormat="1" ht="12.75">
      <c r="A211" s="44"/>
      <c r="B211" s="44"/>
      <c r="C211" s="45"/>
      <c r="D211" s="44"/>
      <c r="E211" s="44"/>
      <c r="F211" s="44"/>
      <c r="G211" s="44"/>
      <c r="H211" s="44"/>
    </row>
    <row r="212" spans="1:8" s="47" customFormat="1" ht="12.75">
      <c r="A212" s="44"/>
      <c r="B212" s="44"/>
      <c r="C212" s="45"/>
      <c r="D212" s="44"/>
      <c r="E212" s="44"/>
      <c r="F212" s="44"/>
      <c r="G212" s="44"/>
      <c r="H212" s="44"/>
    </row>
    <row r="213" spans="1:8" s="47" customFormat="1" ht="12.75">
      <c r="A213" s="44"/>
      <c r="B213" s="44"/>
      <c r="C213" s="45"/>
      <c r="D213" s="44"/>
      <c r="E213" s="44"/>
      <c r="F213" s="44"/>
      <c r="G213" s="44"/>
      <c r="H213" s="44"/>
    </row>
    <row r="214" spans="1:8" s="47" customFormat="1" ht="12.75">
      <c r="A214" s="44"/>
      <c r="B214" s="44"/>
      <c r="C214" s="45"/>
      <c r="D214" s="44"/>
      <c r="E214" s="44"/>
      <c r="F214" s="44"/>
      <c r="G214" s="44"/>
      <c r="H214" s="44"/>
    </row>
    <row r="215" spans="1:8" s="47" customFormat="1" ht="12.75">
      <c r="A215" s="44"/>
      <c r="B215" s="44"/>
      <c r="C215" s="45"/>
      <c r="D215" s="44"/>
      <c r="E215" s="44"/>
      <c r="F215" s="44"/>
      <c r="G215" s="44"/>
      <c r="H215" s="44"/>
    </row>
    <row r="216" spans="1:8" s="47" customFormat="1" ht="12.75">
      <c r="A216" s="44"/>
      <c r="B216" s="44"/>
      <c r="C216" s="45"/>
      <c r="D216" s="44"/>
      <c r="E216" s="44"/>
      <c r="F216" s="44"/>
      <c r="G216" s="44"/>
      <c r="H216" s="44"/>
    </row>
    <row r="217" spans="1:8" s="47" customFormat="1" ht="12.75">
      <c r="A217" s="44"/>
      <c r="B217" s="44"/>
      <c r="C217" s="45"/>
      <c r="D217" s="44"/>
      <c r="E217" s="44"/>
      <c r="F217" s="44"/>
      <c r="G217" s="44"/>
      <c r="H217" s="44"/>
    </row>
    <row r="218" spans="1:8" s="47" customFormat="1" ht="12.75">
      <c r="A218" s="44"/>
      <c r="B218" s="44"/>
      <c r="C218" s="45"/>
      <c r="D218" s="44"/>
      <c r="E218" s="44"/>
      <c r="F218" s="44"/>
      <c r="G218" s="44"/>
      <c r="H218" s="44"/>
    </row>
    <row r="219" spans="1:8" s="47" customFormat="1" ht="12.75">
      <c r="A219" s="44"/>
      <c r="B219" s="44"/>
      <c r="C219" s="45"/>
      <c r="D219" s="44"/>
      <c r="E219" s="44"/>
      <c r="F219" s="44"/>
      <c r="G219" s="44"/>
      <c r="H219" s="44"/>
    </row>
    <row r="220" spans="1:8" s="47" customFormat="1" ht="12.75">
      <c r="A220" s="44"/>
      <c r="B220" s="44"/>
      <c r="C220" s="45"/>
      <c r="D220" s="44"/>
      <c r="E220" s="44"/>
      <c r="F220" s="44"/>
      <c r="G220" s="44"/>
      <c r="H220" s="44"/>
    </row>
    <row r="221" spans="1:8" s="47" customFormat="1" ht="12.75">
      <c r="A221" s="44"/>
      <c r="B221" s="44"/>
      <c r="C221" s="45"/>
      <c r="D221" s="44"/>
      <c r="E221" s="44"/>
      <c r="F221" s="44"/>
      <c r="G221" s="44"/>
      <c r="H221" s="44"/>
    </row>
    <row r="222" spans="1:8" s="47" customFormat="1" ht="12.75">
      <c r="A222" s="44"/>
      <c r="B222" s="44"/>
      <c r="C222" s="45"/>
      <c r="D222" s="44"/>
      <c r="E222" s="44"/>
      <c r="F222" s="44"/>
      <c r="G222" s="44"/>
      <c r="H222" s="44"/>
    </row>
    <row r="223" spans="1:8" s="47" customFormat="1" ht="12.75">
      <c r="A223" s="44"/>
      <c r="B223" s="44"/>
      <c r="C223" s="45"/>
      <c r="D223" s="44"/>
      <c r="E223" s="44"/>
      <c r="F223" s="44"/>
      <c r="G223" s="44"/>
      <c r="H223" s="44"/>
    </row>
    <row r="224" spans="4:8" ht="12.75">
      <c r="D224" s="36"/>
      <c r="E224" s="36"/>
      <c r="F224" s="36"/>
      <c r="G224" s="36"/>
      <c r="H224" s="36"/>
    </row>
    <row r="225" spans="4:8" ht="12.75">
      <c r="D225" s="36"/>
      <c r="E225" s="36"/>
      <c r="F225" s="36"/>
      <c r="G225" s="36"/>
      <c r="H225" s="36"/>
    </row>
    <row r="226" spans="4:8" ht="12.75">
      <c r="D226" s="36"/>
      <c r="E226" s="36"/>
      <c r="F226" s="36"/>
      <c r="G226" s="36"/>
      <c r="H226" s="36"/>
    </row>
    <row r="227" spans="4:8" ht="12.75">
      <c r="D227" s="36"/>
      <c r="E227" s="36"/>
      <c r="F227" s="36"/>
      <c r="G227" s="36"/>
      <c r="H227" s="36"/>
    </row>
    <row r="228" spans="4:8" ht="12.75">
      <c r="D228" s="36"/>
      <c r="E228" s="36"/>
      <c r="F228" s="36"/>
      <c r="G228" s="36"/>
      <c r="H228" s="36"/>
    </row>
    <row r="229" spans="4:8" ht="12.75">
      <c r="D229" s="36"/>
      <c r="E229" s="36"/>
      <c r="F229" s="36"/>
      <c r="G229" s="36"/>
      <c r="H229" s="36"/>
    </row>
    <row r="230" spans="4:8" ht="12.75">
      <c r="D230" s="36"/>
      <c r="E230" s="36"/>
      <c r="F230" s="36"/>
      <c r="G230" s="36"/>
      <c r="H230" s="36"/>
    </row>
    <row r="231" spans="4:8" ht="12.75">
      <c r="D231" s="36"/>
      <c r="E231" s="36"/>
      <c r="F231" s="36"/>
      <c r="G231" s="36"/>
      <c r="H231" s="36"/>
    </row>
    <row r="232" spans="4:8" ht="12.75">
      <c r="D232" s="36"/>
      <c r="E232" s="36"/>
      <c r="F232" s="36"/>
      <c r="G232" s="36"/>
      <c r="H232" s="36"/>
    </row>
    <row r="233" spans="4:8" ht="12.75">
      <c r="D233" s="36"/>
      <c r="E233" s="36"/>
      <c r="F233" s="36"/>
      <c r="G233" s="36"/>
      <c r="H233" s="36"/>
    </row>
    <row r="234" spans="4:8" ht="12.75">
      <c r="D234" s="36"/>
      <c r="E234" s="36"/>
      <c r="F234" s="36"/>
      <c r="G234" s="36"/>
      <c r="H234" s="36"/>
    </row>
    <row r="235" spans="4:8" ht="12.75">
      <c r="D235" s="36"/>
      <c r="E235" s="36"/>
      <c r="F235" s="36"/>
      <c r="G235" s="36"/>
      <c r="H235" s="36"/>
    </row>
    <row r="236" spans="4:8" ht="12.75">
      <c r="D236" s="36"/>
      <c r="E236" s="36"/>
      <c r="F236" s="36"/>
      <c r="G236" s="36"/>
      <c r="H236" s="36"/>
    </row>
    <row r="237" spans="4:8" ht="12.75">
      <c r="D237" s="36"/>
      <c r="E237" s="36"/>
      <c r="F237" s="36"/>
      <c r="G237" s="36"/>
      <c r="H237" s="36"/>
    </row>
    <row r="238" spans="4:8" ht="12.75">
      <c r="D238" s="36"/>
      <c r="E238" s="36"/>
      <c r="F238" s="36"/>
      <c r="G238" s="36"/>
      <c r="H238" s="36"/>
    </row>
    <row r="239" spans="4:8" ht="12.75">
      <c r="D239" s="36"/>
      <c r="E239" s="36"/>
      <c r="F239" s="36"/>
      <c r="G239" s="36"/>
      <c r="H239" s="36"/>
    </row>
    <row r="240" spans="4:8" ht="12.75">
      <c r="D240" s="36"/>
      <c r="E240" s="36"/>
      <c r="F240" s="36"/>
      <c r="G240" s="36"/>
      <c r="H240" s="36"/>
    </row>
    <row r="241" spans="4:8" ht="12.75">
      <c r="D241" s="36"/>
      <c r="E241" s="36"/>
      <c r="F241" s="36"/>
      <c r="G241" s="36"/>
      <c r="H241" s="36"/>
    </row>
    <row r="242" spans="4:8" ht="12.75">
      <c r="D242" s="36"/>
      <c r="E242" s="36"/>
      <c r="F242" s="36"/>
      <c r="G242" s="36"/>
      <c r="H242" s="36"/>
    </row>
    <row r="243" spans="4:8" ht="12.75">
      <c r="D243" s="36"/>
      <c r="E243" s="36"/>
      <c r="F243" s="36"/>
      <c r="G243" s="36"/>
      <c r="H243" s="36"/>
    </row>
    <row r="244" spans="4:8" ht="12.75">
      <c r="D244" s="36"/>
      <c r="E244" s="36"/>
      <c r="F244" s="36"/>
      <c r="G244" s="36"/>
      <c r="H244" s="36"/>
    </row>
    <row r="245" spans="4:8" ht="12.75">
      <c r="D245" s="36"/>
      <c r="E245" s="36"/>
      <c r="F245" s="36"/>
      <c r="G245" s="36"/>
      <c r="H245" s="36"/>
    </row>
    <row r="246" spans="4:8" ht="12.75">
      <c r="D246" s="36"/>
      <c r="E246" s="36"/>
      <c r="F246" s="36"/>
      <c r="G246" s="36"/>
      <c r="H246" s="36"/>
    </row>
    <row r="247" spans="4:8" ht="12.75">
      <c r="D247" s="36"/>
      <c r="E247" s="36"/>
      <c r="F247" s="36"/>
      <c r="G247" s="36"/>
      <c r="H247" s="36"/>
    </row>
    <row r="248" spans="4:8" ht="12.75">
      <c r="D248" s="36"/>
      <c r="E248" s="36"/>
      <c r="F248" s="36"/>
      <c r="G248" s="36"/>
      <c r="H248" s="36"/>
    </row>
    <row r="249" spans="4:8" ht="12.75">
      <c r="D249" s="36"/>
      <c r="E249" s="36"/>
      <c r="F249" s="36"/>
      <c r="G249" s="36"/>
      <c r="H249" s="36"/>
    </row>
    <row r="250" spans="4:8" ht="12.75">
      <c r="D250" s="36"/>
      <c r="E250" s="36"/>
      <c r="F250" s="36"/>
      <c r="G250" s="36"/>
      <c r="H250" s="36"/>
    </row>
    <row r="251" spans="4:8" ht="12.75">
      <c r="D251" s="36"/>
      <c r="E251" s="36"/>
      <c r="F251" s="36"/>
      <c r="G251" s="36"/>
      <c r="H251" s="36"/>
    </row>
    <row r="252" spans="4:8" ht="12.75">
      <c r="D252" s="36"/>
      <c r="E252" s="36"/>
      <c r="F252" s="36"/>
      <c r="G252" s="36"/>
      <c r="H252" s="36"/>
    </row>
  </sheetData>
  <sheetProtection selectLockedCells="1" selectUnlockedCells="1"/>
  <autoFilter ref="A5:I197"/>
  <mergeCells count="9">
    <mergeCell ref="G2:H2"/>
    <mergeCell ref="G3:G4"/>
    <mergeCell ref="H3:H4"/>
    <mergeCell ref="E2:E4"/>
    <mergeCell ref="F2:F4"/>
    <mergeCell ref="A2:A4"/>
    <mergeCell ref="B2:B4"/>
    <mergeCell ref="C2:C4"/>
    <mergeCell ref="D2:D4"/>
  </mergeCells>
  <printOptions horizontalCentered="1"/>
  <pageMargins left="0.4330708661417323" right="0.35433070866141736" top="1.4566929133858268" bottom="0.7086614173228347" header="0.5118110236220472" footer="0.4724409448818898"/>
  <pageSetup horizontalDpi="300" verticalDpi="300" orientation="landscape" paperSize="9" r:id="rId1"/>
  <headerFooter alignWithMargins="0">
    <oddHeader>&amp;LROMÂNIA
JUDEŢUL MUREŞ
CONSILIUL JUDEŢEAN MUREŞ&amp;C
Programul de investiţii pe anul 2011&amp;RAnexa 7/c la HCJM nr. &amp;U          /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2011-06-15T06:45:23Z</cp:lastPrinted>
  <dcterms:created xsi:type="dcterms:W3CDTF">2011-02-04T07:32:26Z</dcterms:created>
  <dcterms:modified xsi:type="dcterms:W3CDTF">2011-06-15T09:34:15Z</dcterms:modified>
  <cp:category/>
  <cp:version/>
  <cp:contentType/>
  <cp:contentStatus/>
</cp:coreProperties>
</file>