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OVOARE-anexa.9.1a" sheetId="1" r:id="rId1"/>
    <sheet name="Foaie2" sheetId="2" r:id="rId2"/>
    <sheet name="Foaie3" sheetId="3" r:id="rId3"/>
  </sheets>
  <definedNames>
    <definedName name="_xlnm.Print_Titles" localSheetId="0">'COVOARE-anexa.9.1a'!$1:$3</definedName>
  </definedNames>
  <calcPr fullCalcOnLoad="1"/>
</workbook>
</file>

<file path=xl/comments1.xml><?xml version="1.0" encoding="utf-8"?>
<comments xmlns="http://schemas.openxmlformats.org/spreadsheetml/2006/main">
  <authors>
    <author>Narcisa</author>
  </authors>
  <commentList>
    <comment ref="A170" authorId="0">
      <text>
        <r>
          <rPr>
            <b/>
            <sz val="8"/>
            <rFont val="Tahoma"/>
            <family val="2"/>
          </rPr>
          <t>Narcisa: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<sst xmlns="http://schemas.openxmlformats.org/spreadsheetml/2006/main" count="550" uniqueCount="338">
  <si>
    <t>Nr. crt.</t>
  </si>
  <si>
    <t>Denumire drum judeţean</t>
  </si>
  <si>
    <t>Poziţii km</t>
  </si>
  <si>
    <t>Total km</t>
  </si>
  <si>
    <t>Realizat pe 2010</t>
  </si>
  <si>
    <t>Diferenţa propusă
 pentru 2011</t>
  </si>
  <si>
    <t>Comuna</t>
  </si>
  <si>
    <t>ETAPA I  2011</t>
  </si>
  <si>
    <t>ETAPA II
2011-2012</t>
  </si>
  <si>
    <t>km</t>
  </si>
  <si>
    <t>Fizic</t>
  </si>
  <si>
    <t xml:space="preserve"> </t>
  </si>
  <si>
    <t>I.</t>
  </si>
  <si>
    <t>ZONA GĂNEŞTI</t>
  </si>
  <si>
    <t>1.</t>
  </si>
  <si>
    <t>DJ 142 Târnăveni-Bălăuşeri</t>
  </si>
  <si>
    <t>3+500-6+000</t>
  </si>
  <si>
    <t>Găneşti</t>
  </si>
  <si>
    <t>8+000-10+000</t>
  </si>
  <si>
    <t>Mica</t>
  </si>
  <si>
    <t>16+000-20+000</t>
  </si>
  <si>
    <t>19+000-20+000</t>
  </si>
  <si>
    <t>16+000-19+000</t>
  </si>
  <si>
    <t>Suplac</t>
  </si>
  <si>
    <t>21+000-22+000</t>
  </si>
  <si>
    <t>24+000-30+000</t>
  </si>
  <si>
    <t>Coroisânmartin</t>
  </si>
  <si>
    <t>31+600-34+850</t>
  </si>
  <si>
    <t>Bălăuşeri</t>
  </si>
  <si>
    <t>Total km pe DJ 142</t>
  </si>
  <si>
    <t>2.</t>
  </si>
  <si>
    <t>DJ 142A Găneşti-Băgaciu-lim. jud. Sibiu</t>
  </si>
  <si>
    <t>1+000-2+000</t>
  </si>
  <si>
    <t>2+000-4+000</t>
  </si>
  <si>
    <t>4+000-5+000</t>
  </si>
  <si>
    <t>6+000-7+500</t>
  </si>
  <si>
    <t>Băgaciu</t>
  </si>
  <si>
    <t>Total km pe DJ 142A</t>
  </si>
  <si>
    <t>3.</t>
  </si>
  <si>
    <t>DJ 142D Botorca-Băgaciu</t>
  </si>
  <si>
    <t>2+700-6+201</t>
  </si>
  <si>
    <t>2+700-6+200</t>
  </si>
  <si>
    <t>Total km pe DJ 142D</t>
  </si>
  <si>
    <t xml:space="preserve">4. </t>
  </si>
  <si>
    <t>DJ 151B Ungheni-Căpâlna-Cund-lim. jud. Sibiu</t>
  </si>
  <si>
    <t>2+000-3+000</t>
  </si>
  <si>
    <t>Ungheni-Cerghid</t>
  </si>
  <si>
    <t>3+000-4+000</t>
  </si>
  <si>
    <t>5+000-9+500</t>
  </si>
  <si>
    <t>13+000-14+000</t>
  </si>
  <si>
    <t>Idrifaia</t>
  </si>
  <si>
    <t>24+266-26+266</t>
  </si>
  <si>
    <t>Bahnea</t>
  </si>
  <si>
    <t>Total km pe DJ 151B</t>
  </si>
  <si>
    <t>Total km covoare bituminoase zona Găneşti</t>
  </si>
  <si>
    <t>II.</t>
  </si>
  <si>
    <t>ZONA GORNEŞTI</t>
  </si>
  <si>
    <t>DJ 153 Reghin-Sovata</t>
  </si>
  <si>
    <t>0+700-4+000</t>
  </si>
  <si>
    <t>Petelea</t>
  </si>
  <si>
    <t>6+000-8+000</t>
  </si>
  <si>
    <t>Beica de Jos</t>
  </si>
  <si>
    <t>9+000-10+100</t>
  </si>
  <si>
    <t>10+100-12+100</t>
  </si>
  <si>
    <t>Nadăşa</t>
  </si>
  <si>
    <t>15+500-15+800</t>
  </si>
  <si>
    <t>Chiheru de Jos</t>
  </si>
  <si>
    <t>22+000-24+000</t>
  </si>
  <si>
    <t>Eremitu</t>
  </si>
  <si>
    <t>24+000-25+000</t>
  </si>
  <si>
    <t>Total km pe DJ 153</t>
  </si>
  <si>
    <t xml:space="preserve">DJ153A Ernei-Eremitu </t>
  </si>
  <si>
    <t>7+000-8+000</t>
  </si>
  <si>
    <t>Căluşeri-Isla</t>
  </si>
  <si>
    <t>12+660-14+250</t>
  </si>
  <si>
    <t>Isla</t>
  </si>
  <si>
    <t>19+950-24+000</t>
  </si>
  <si>
    <t>Dămieni</t>
  </si>
  <si>
    <t>24+000-26+230</t>
  </si>
  <si>
    <t>Total km pe DJ 153A</t>
  </si>
  <si>
    <t>DJ 153B Dumbrăvioara-Fărăgău</t>
  </si>
  <si>
    <t>0+000-1+600</t>
  </si>
  <si>
    <t>Dumbrăvioara- Glodeni</t>
  </si>
  <si>
    <t>1+700-3+700</t>
  </si>
  <si>
    <t>Ernei şi Glodeni</t>
  </si>
  <si>
    <t>4+700-5+210</t>
  </si>
  <si>
    <t>Glodeni-Păingeni</t>
  </si>
  <si>
    <t>9+260-10+150</t>
  </si>
  <si>
    <t>Păingeni-
Poarta</t>
  </si>
  <si>
    <t>15+800-18+800</t>
  </si>
  <si>
    <t>Fărăgău</t>
  </si>
  <si>
    <t>Total km pe DJ 153B</t>
  </si>
  <si>
    <t>DJ 154H  DJ 153B-Băla</t>
  </si>
  <si>
    <t>3+100-4+430</t>
  </si>
  <si>
    <t>Băla</t>
  </si>
  <si>
    <t>4+430-4+830</t>
  </si>
  <si>
    <t>Total km pe DJ 154H - Băla</t>
  </si>
  <si>
    <t>Total km covoare bituminoase zona Gorneşti</t>
  </si>
  <si>
    <t>III.</t>
  </si>
  <si>
    <t>ZONA MIERCUREA NIRAJULUI</t>
  </si>
  <si>
    <t xml:space="preserve">1. </t>
  </si>
  <si>
    <t>DJ 135 Tg. Mureş- Miercurea Niraj</t>
  </si>
  <si>
    <t>2+060-5+060</t>
  </si>
  <si>
    <t xml:space="preserve"> Livezeni-Sânişor</t>
  </si>
  <si>
    <t>5+060-10+350</t>
  </si>
  <si>
    <t>11+350-19+225</t>
  </si>
  <si>
    <t>Lăureni-Tâmpa</t>
  </si>
  <si>
    <t>25+500-27+500</t>
  </si>
  <si>
    <t xml:space="preserve">Bereni
</t>
  </si>
  <si>
    <t>27+500-29+874</t>
  </si>
  <si>
    <t>Bereni,
Măgherani</t>
  </si>
  <si>
    <t>Total km pe DJ 135</t>
  </si>
  <si>
    <t>DJ 135A Viforoasa-Hodoşa</t>
  </si>
  <si>
    <t>0+000-1+000</t>
  </si>
  <si>
    <t>Viforoasa, Neaua</t>
  </si>
  <si>
    <t>1+000-2+300</t>
  </si>
  <si>
    <t>2+300-2+800</t>
  </si>
  <si>
    <t>Vadas</t>
  </si>
  <si>
    <t>2+800-4+500</t>
  </si>
  <si>
    <t>4+500-6+500</t>
  </si>
  <si>
    <t>Neaua-Sinsimion-Rigmani</t>
  </si>
  <si>
    <t>6+500-14+550</t>
  </si>
  <si>
    <t>17+600-19+000</t>
  </si>
  <si>
    <t>M.Niraj-Valea</t>
  </si>
  <si>
    <t>22+200-23+200</t>
  </si>
  <si>
    <t>23+200-25+200</t>
  </si>
  <si>
    <t>Mitreşti-Hodoşa</t>
  </si>
  <si>
    <t>25+200-27+000</t>
  </si>
  <si>
    <t>Total km pe DJ 135A</t>
  </si>
  <si>
    <t>DJ134 Fântânele-Veţca</t>
  </si>
  <si>
    <t>0+000-9+868</t>
  </si>
  <si>
    <t>Bordoşiu,Veţca</t>
  </si>
  <si>
    <t>Total km pe DJ 134</t>
  </si>
  <si>
    <t>Total km covoare bituminoase zona M. Niraj</t>
  </si>
  <si>
    <t>IV.</t>
  </si>
  <si>
    <t>ZONA REGHIN</t>
  </si>
  <si>
    <t>DJ 153C Reghin-Lăpuşna-lim. jud. Harghita</t>
  </si>
  <si>
    <t>1+690-9+706</t>
  </si>
  <si>
    <t>Solovăstru</t>
  </si>
  <si>
    <t>10+336-12+336</t>
  </si>
  <si>
    <t>10+336-11+166</t>
  </si>
  <si>
    <t>11+166-12+336</t>
  </si>
  <si>
    <t>Gurghiu</t>
  </si>
  <si>
    <t>15+112-15+362</t>
  </si>
  <si>
    <t>19+566-22+760</t>
  </si>
  <si>
    <t>Ibăneşti 
(loc.Ibăneşti Pădure)</t>
  </si>
  <si>
    <t>22+800-24+300</t>
  </si>
  <si>
    <t>Total km pe DJ 153C</t>
  </si>
  <si>
    <t>DJ 153H Hodac-Toaca</t>
  </si>
  <si>
    <r>
      <t>0+000-1+575</t>
    </r>
    <r>
      <rPr>
        <sz val="11"/>
        <color indexed="10"/>
        <rFont val="Arial"/>
        <family val="2"/>
      </rPr>
      <t>(2+720)</t>
    </r>
  </si>
  <si>
    <t>0+000-0+025</t>
  </si>
  <si>
    <t>Hodac</t>
  </si>
  <si>
    <t>0+025-0+045</t>
  </si>
  <si>
    <t>0+045-1+475</t>
  </si>
  <si>
    <t>1+475-1+575</t>
  </si>
  <si>
    <t>Total km pe DJ 153H</t>
  </si>
  <si>
    <t>DJ 154Reghin-Batoş-lim. jud. BN</t>
  </si>
  <si>
    <t>1+840-5+930</t>
  </si>
  <si>
    <t>Reghin (Dedrad)</t>
  </si>
  <si>
    <t>8+607-9+207</t>
  </si>
  <si>
    <t>Batoş</t>
  </si>
  <si>
    <t>10+027-13+200</t>
  </si>
  <si>
    <t>13+200-15+745</t>
  </si>
  <si>
    <t>15+745-17+000</t>
  </si>
  <si>
    <t>Total km pe DJ 154</t>
  </si>
  <si>
    <t>4.</t>
  </si>
  <si>
    <t>DJ 154A Ruşii Munţi-Deda(DN 15)</t>
  </si>
  <si>
    <t>2+800-4+700</t>
  </si>
  <si>
    <t>Ideciu de Jos</t>
  </si>
  <si>
    <t>5+900-6+600</t>
  </si>
  <si>
    <t>6+600-7+400</t>
  </si>
  <si>
    <t>7+400-8+300</t>
  </si>
  <si>
    <t>8+300-15+000</t>
  </si>
  <si>
    <t>15+000-17+300</t>
  </si>
  <si>
    <t>Aluniş</t>
  </si>
  <si>
    <t>17+300-18+650</t>
  </si>
  <si>
    <t>18+650-21+704</t>
  </si>
  <si>
    <t>Aluniş-Ruţii Munţi</t>
  </si>
  <si>
    <t>Total km pe DJ 154A</t>
  </si>
  <si>
    <t>5.</t>
  </si>
  <si>
    <t>DJ 154B Vălenii de Mureş-Vătava-lim. jud. BN</t>
  </si>
  <si>
    <t>0+000-1+300</t>
  </si>
  <si>
    <t>Vătava</t>
  </si>
  <si>
    <t>1+300-3+300</t>
  </si>
  <si>
    <t>7+180-8+780</t>
  </si>
  <si>
    <t>Total km pe DJ 154B</t>
  </si>
  <si>
    <t>6.</t>
  </si>
  <si>
    <t>DJ 154E Reghin-Solovăstru</t>
  </si>
  <si>
    <t>2+200-6+724</t>
  </si>
  <si>
    <t>Total km pe DJ 154E</t>
  </si>
  <si>
    <t>7.</t>
  </si>
  <si>
    <t>DJ 162A  DN16-Cozma-lim. jud. BN</t>
  </si>
  <si>
    <t>0+000-4+677</t>
  </si>
  <si>
    <t>Cozma</t>
  </si>
  <si>
    <t>4+677-6+177</t>
  </si>
  <si>
    <t>Total km pe DJ 162A</t>
  </si>
  <si>
    <t>Total km covoare bituminoase zona Reghin</t>
  </si>
  <si>
    <t>V.</t>
  </si>
  <si>
    <t>ZONA ŞĂULIA</t>
  </si>
  <si>
    <t>DJ 107G lim. jud. Alba-Aţintiş-Luduş</t>
  </si>
  <si>
    <t>23+000-24+000</t>
  </si>
  <si>
    <t>23+580-23+880</t>
  </si>
  <si>
    <t>Aţintiş</t>
  </si>
  <si>
    <t>26+300-27+000</t>
  </si>
  <si>
    <t>27+000-29+000</t>
  </si>
  <si>
    <t>Total km pe DJ 107G</t>
  </si>
  <si>
    <t>DJ 151 Luduş Sărmaşu</t>
  </si>
  <si>
    <t>10+000-11+000</t>
  </si>
  <si>
    <t>Tăureni</t>
  </si>
  <si>
    <t>11+000-13+000</t>
  </si>
  <si>
    <t>13+000-14+400</t>
  </si>
  <si>
    <t>15+400-16+400</t>
  </si>
  <si>
    <t xml:space="preserve">Zau de Cîmpie;
Tăureni 
</t>
  </si>
  <si>
    <t>17+061-18+061</t>
  </si>
  <si>
    <t>21+200-26+000</t>
  </si>
  <si>
    <t>Zau de Cîmpie; 
Miheşu de Cîmpie</t>
  </si>
  <si>
    <t>26+000-27+000</t>
  </si>
  <si>
    <t>Miheşu de Cîmpie</t>
  </si>
  <si>
    <t>27+000-28+000</t>
  </si>
  <si>
    <t>28+000-28+642</t>
  </si>
  <si>
    <t>28+792-29+150</t>
  </si>
  <si>
    <t>34+000-36+000</t>
  </si>
  <si>
    <t>35+000-36+000</t>
  </si>
  <si>
    <t>34+000-35+000</t>
  </si>
  <si>
    <t>Sărmaşu
(Balda)</t>
  </si>
  <si>
    <t>Total km pe DJ 151</t>
  </si>
  <si>
    <t>DJ 151A Şăulia-Band</t>
  </si>
  <si>
    <t>1+500-3+860</t>
  </si>
  <si>
    <t>Şăulia</t>
  </si>
  <si>
    <t>6+700-8+000</t>
  </si>
  <si>
    <t>9+000-10+000</t>
  </si>
  <si>
    <t>Grebenişu de Cîmpie</t>
  </si>
  <si>
    <t>11+300-12+300</t>
  </si>
  <si>
    <t>18+000-19+100</t>
  </si>
  <si>
    <t>Band</t>
  </si>
  <si>
    <t>Total km pe DJ 151A</t>
  </si>
  <si>
    <t>DJ 151C Zau de Câmpie-Valea Largă</t>
  </si>
  <si>
    <t>0+100-1+030</t>
  </si>
  <si>
    <t>Zau de Cîmpie; 
Valea Largă</t>
  </si>
  <si>
    <t xml:space="preserve">
1+030-2+100</t>
  </si>
  <si>
    <t>4+500-5+500</t>
  </si>
  <si>
    <t>Valea Largă</t>
  </si>
  <si>
    <t>6+500-7+500</t>
  </si>
  <si>
    <t>Total km pe DJ 151C</t>
  </si>
  <si>
    <t>DJ 153F Bichiş-Ozd</t>
  </si>
  <si>
    <t>Bichiş</t>
  </si>
  <si>
    <t>4+500-5+400</t>
  </si>
  <si>
    <t>Total km pe DJ 153F</t>
  </si>
  <si>
    <t>DJ 153G Sînger-Papiu Ilarian</t>
  </si>
  <si>
    <t>Sînger</t>
  </si>
  <si>
    <t>2+000-3+100</t>
  </si>
  <si>
    <t>3+680-4+680</t>
  </si>
  <si>
    <t>Papiu Ilarian</t>
  </si>
  <si>
    <t>4+900-5+200</t>
  </si>
  <si>
    <t>6+300-6+900</t>
  </si>
  <si>
    <t>7+600-8+700</t>
  </si>
  <si>
    <t>Total km pe DJ 153G</t>
  </si>
  <si>
    <t>Total km covoare bituminoase zona Şăulia</t>
  </si>
  <si>
    <t>VI.</t>
  </si>
  <si>
    <t>ZONA SIGHIŞOARA</t>
  </si>
  <si>
    <t>DJ 143 Daneş-Criş-lim. jud. Sibiu</t>
  </si>
  <si>
    <t>comuna Daneş</t>
  </si>
  <si>
    <t>1+000-3+000</t>
  </si>
  <si>
    <t>Daneş-Criş</t>
  </si>
  <si>
    <t>3+000-5+000</t>
  </si>
  <si>
    <t>5+000-6+400</t>
  </si>
  <si>
    <t>6+400-6+900</t>
  </si>
  <si>
    <t>Criş</t>
  </si>
  <si>
    <t>Total km pe DJ 143</t>
  </si>
  <si>
    <t>DJ 106 lim. jud. Sibiu-Apold-Sighişoara</t>
  </si>
  <si>
    <t>82+535-83+035</t>
  </si>
  <si>
    <t>comuna Apold</t>
  </si>
  <si>
    <t>89+000-89+485</t>
  </si>
  <si>
    <t>Apold-Şaeş</t>
  </si>
  <si>
    <t>89+485-89+535</t>
  </si>
  <si>
    <t>91+415-92+900</t>
  </si>
  <si>
    <t>Şaeş</t>
  </si>
  <si>
    <t>92+900-93+400</t>
  </si>
  <si>
    <t>Şaeş-Sighişoara</t>
  </si>
  <si>
    <t>93+400-97+900</t>
  </si>
  <si>
    <t>Total km pe DJ 106</t>
  </si>
  <si>
    <t>Total km covoare bituminoase zona Sighişoara</t>
  </si>
  <si>
    <t>VII.</t>
  </si>
  <si>
    <t>ZONA SÎNCRAI</t>
  </si>
  <si>
    <t>DJ 151D Ungheni-Acăţari-Tâmpa</t>
  </si>
  <si>
    <t>8+800-9+200</t>
  </si>
  <si>
    <t>Crăciuneşti</t>
  </si>
  <si>
    <t>0+700-29+360</t>
  </si>
  <si>
    <t>9+700-10+300</t>
  </si>
  <si>
    <t>10+300-11+000</t>
  </si>
  <si>
    <t>14+550-15+450</t>
  </si>
  <si>
    <t>15+500-16+100</t>
  </si>
  <si>
    <t>17+100-18+000</t>
  </si>
  <si>
    <t>Murgeşti</t>
  </si>
  <si>
    <t>18+000-19+700</t>
  </si>
  <si>
    <t>Murgeşti-Păsăreni</t>
  </si>
  <si>
    <t>19+700-21+700</t>
  </si>
  <si>
    <t>Păsăreni</t>
  </si>
  <si>
    <t>21+700-24+300</t>
  </si>
  <si>
    <t>24+315-24+915</t>
  </si>
  <si>
    <t>Găleşti</t>
  </si>
  <si>
    <t>26+900-27+900</t>
  </si>
  <si>
    <t>Total km pe DJ 151D</t>
  </si>
  <si>
    <t>DJ 152A Tg. Mureş-Band-Iernut</t>
  </si>
  <si>
    <t>0+930-3+930</t>
  </si>
  <si>
    <t>Sîncraiu de Mureş</t>
  </si>
  <si>
    <t>9+500-11+000</t>
  </si>
  <si>
    <t>Berghia</t>
  </si>
  <si>
    <t>17+500-20+500</t>
  </si>
  <si>
    <t>20+500-21+000</t>
  </si>
  <si>
    <t>24+950-26+950</t>
  </si>
  <si>
    <t>Iclănzel</t>
  </si>
  <si>
    <t>26+950-29+000</t>
  </si>
  <si>
    <t>37+050-37+900</t>
  </si>
  <si>
    <t>39+500-40+550</t>
  </si>
  <si>
    <t>Lechinţa-Iernut</t>
  </si>
  <si>
    <t>Total km pe DJ 152A</t>
  </si>
  <si>
    <t>DJ 152B Şăulia-Pârâul Crucii</t>
  </si>
  <si>
    <t>0+000-2+000</t>
  </si>
  <si>
    <t>9+130-9+580</t>
  </si>
  <si>
    <t>Pogăceaua</t>
  </si>
  <si>
    <t>10+000-12+400</t>
  </si>
  <si>
    <t>12+900-13+300</t>
  </si>
  <si>
    <t>Pârâul Crucii</t>
  </si>
  <si>
    <t>Total km pe DJ 152B</t>
  </si>
  <si>
    <t>DJ 173 Rîciu-Crăieşti</t>
  </si>
  <si>
    <t>70+180-71+000</t>
  </si>
  <si>
    <t>Rîciu</t>
  </si>
  <si>
    <t>71+000-73+000</t>
  </si>
  <si>
    <t>74+300-77+180</t>
  </si>
  <si>
    <t>Total km pe DJ 173</t>
  </si>
  <si>
    <t>DJ 154G Lechincioara-Şincai</t>
  </si>
  <si>
    <t>1+000-3+500</t>
  </si>
  <si>
    <t>Şincai</t>
  </si>
  <si>
    <t>Total km pe DJ 154G</t>
  </si>
  <si>
    <t>Total km covoare bituminoase zona Sîncrai</t>
  </si>
  <si>
    <t>PU lei/km</t>
  </si>
  <si>
    <t>Valoare estimată: (lei)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</si>
</sst>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</numFmts>
  <fonts count="22">
    <font>
      <sz val="10"/>
      <name val="Arial"/>
      <family val="0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12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i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top" textRotation="90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164" fontId="3" fillId="0" borderId="2" xfId="0" applyNumberFormat="1" applyFont="1" applyBorder="1" applyAlignment="1">
      <alignment vertical="top" textRotation="90"/>
    </xf>
    <xf numFmtId="0" fontId="1" fillId="2" borderId="2" xfId="0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/>
    </xf>
    <xf numFmtId="164" fontId="5" fillId="2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5" borderId="2" xfId="0" applyFont="1" applyFill="1" applyBorder="1" applyAlignment="1">
      <alignment wrapText="1"/>
    </xf>
    <xf numFmtId="164" fontId="7" fillId="0" borderId="2" xfId="0" applyNumberFormat="1" applyFont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/>
    </xf>
    <xf numFmtId="164" fontId="5" fillId="0" borderId="2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9" fillId="2" borderId="3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164" fontId="9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11" fillId="6" borderId="2" xfId="0" applyFont="1" applyFill="1" applyBorder="1" applyAlignment="1">
      <alignment wrapText="1"/>
    </xf>
    <xf numFmtId="0" fontId="12" fillId="0" borderId="2" xfId="0" applyFont="1" applyBorder="1" applyAlignment="1">
      <alignment/>
    </xf>
    <xf numFmtId="164" fontId="2" fillId="6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64" fontId="2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13" fillId="6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/>
    </xf>
    <xf numFmtId="164" fontId="7" fillId="2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164" fontId="9" fillId="0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6" fillId="2" borderId="10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3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/>
    </xf>
    <xf numFmtId="164" fontId="3" fillId="3" borderId="2" xfId="0" applyNumberFormat="1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9" xfId="0" applyFont="1" applyBorder="1" applyAlignment="1">
      <alignment/>
    </xf>
    <xf numFmtId="164" fontId="11" fillId="6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/>
    </xf>
    <xf numFmtId="164" fontId="11" fillId="6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3" fillId="0" borderId="2" xfId="0" applyNumberFormat="1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64" fontId="14" fillId="0" borderId="2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>
      <alignment/>
    </xf>
    <xf numFmtId="164" fontId="14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2" fillId="2" borderId="2" xfId="0" applyFont="1" applyFill="1" applyBorder="1" applyAlignment="1">
      <alignment/>
    </xf>
    <xf numFmtId="164" fontId="11" fillId="2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right" vertical="top"/>
    </xf>
    <xf numFmtId="164" fontId="1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164" fontId="7" fillId="5" borderId="3" xfId="0" applyNumberFormat="1" applyFont="1" applyFill="1" applyBorder="1" applyAlignment="1">
      <alignment horizontal="center" wrapText="1"/>
    </xf>
    <xf numFmtId="164" fontId="7" fillId="5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164" fontId="11" fillId="7" borderId="2" xfId="0" applyNumberFormat="1" applyFont="1" applyFill="1" applyBorder="1" applyAlignment="1">
      <alignment horizontal="center"/>
    </xf>
    <xf numFmtId="164" fontId="11" fillId="7" borderId="3" xfId="0" applyNumberFormat="1" applyFont="1" applyFill="1" applyBorder="1" applyAlignment="1">
      <alignment horizontal="center"/>
    </xf>
    <xf numFmtId="164" fontId="11" fillId="7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3" fillId="2" borderId="0" xfId="0" applyFont="1" applyFill="1" applyAlignment="1">
      <alignment/>
    </xf>
    <xf numFmtId="0" fontId="3" fillId="0" borderId="9" xfId="0" applyFont="1" applyFill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5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16" fillId="3" borderId="3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3" borderId="2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164" fontId="7" fillId="2" borderId="3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4" fontId="17" fillId="6" borderId="2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164" fontId="17" fillId="6" borderId="3" xfId="0" applyNumberFormat="1" applyFont="1" applyFill="1" applyBorder="1" applyAlignment="1">
      <alignment horizontal="center"/>
    </xf>
    <xf numFmtId="164" fontId="17" fillId="6" borderId="5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7" fillId="6" borderId="1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workbookViewId="0" topLeftCell="F208">
      <selection activeCell="M114" sqref="M114"/>
    </sheetView>
  </sheetViews>
  <sheetFormatPr defaultColWidth="9.140625" defaultRowHeight="12.75"/>
  <cols>
    <col min="1" max="1" width="4.00390625" style="62" bestFit="1" customWidth="1"/>
    <col min="2" max="2" width="32.57421875" style="208" customWidth="1"/>
    <col min="3" max="3" width="18.8515625" style="8" customWidth="1"/>
    <col min="4" max="4" width="11.421875" style="210" bestFit="1" customWidth="1"/>
    <col min="5" max="5" width="15.8515625" style="210" bestFit="1" customWidth="1"/>
    <col min="6" max="6" width="11.421875" style="210" bestFit="1" customWidth="1"/>
    <col min="7" max="7" width="15.8515625" style="210" bestFit="1" customWidth="1"/>
    <col min="8" max="8" width="11.28125" style="210" bestFit="1" customWidth="1"/>
    <col min="9" max="9" width="15.7109375" style="209" bestFit="1" customWidth="1"/>
    <col min="10" max="10" width="11.28125" style="210" bestFit="1" customWidth="1"/>
    <col min="11" max="11" width="11.28125" style="8" customWidth="1"/>
    <col min="12" max="16384" width="9.140625" style="8" customWidth="1"/>
  </cols>
  <sheetData>
    <row r="1" spans="1:11" ht="58.5">
      <c r="A1" s="1" t="s">
        <v>0</v>
      </c>
      <c r="B1" s="2" t="s">
        <v>1</v>
      </c>
      <c r="C1" s="3" t="s">
        <v>2</v>
      </c>
      <c r="D1" s="4" t="s">
        <v>3</v>
      </c>
      <c r="E1" s="211" t="s">
        <v>4</v>
      </c>
      <c r="F1" s="211"/>
      <c r="G1" s="212" t="s">
        <v>5</v>
      </c>
      <c r="H1" s="212"/>
      <c r="I1" s="5" t="s">
        <v>6</v>
      </c>
      <c r="J1" s="6" t="s">
        <v>7</v>
      </c>
      <c r="K1" s="7" t="s">
        <v>8</v>
      </c>
    </row>
    <row r="2" spans="1:11" ht="15.75" thickBot="1">
      <c r="A2" s="9"/>
      <c r="B2" s="10"/>
      <c r="C2" s="11"/>
      <c r="D2" s="12"/>
      <c r="E2" s="13" t="s">
        <v>9</v>
      </c>
      <c r="F2" s="14" t="s">
        <v>10</v>
      </c>
      <c r="G2" s="15" t="s">
        <v>9</v>
      </c>
      <c r="H2" s="16" t="s">
        <v>10</v>
      </c>
      <c r="I2" s="17"/>
      <c r="J2" s="18" t="s">
        <v>11</v>
      </c>
      <c r="K2" s="19"/>
    </row>
    <row r="3" spans="1:11" s="28" customFormat="1" ht="15.75" thickBot="1">
      <c r="A3" s="20">
        <v>0</v>
      </c>
      <c r="B3" s="21">
        <v>1</v>
      </c>
      <c r="C3" s="22">
        <v>2</v>
      </c>
      <c r="D3" s="22">
        <v>3</v>
      </c>
      <c r="E3" s="23">
        <v>4</v>
      </c>
      <c r="F3" s="23">
        <v>5</v>
      </c>
      <c r="G3" s="24">
        <v>6</v>
      </c>
      <c r="H3" s="24">
        <v>7</v>
      </c>
      <c r="I3" s="25">
        <v>8</v>
      </c>
      <c r="J3" s="26">
        <v>9</v>
      </c>
      <c r="K3" s="27"/>
    </row>
    <row r="4" spans="1:11" s="28" customFormat="1" ht="15.75" thickBot="1">
      <c r="A4" s="29" t="s">
        <v>12</v>
      </c>
      <c r="B4" s="30" t="s">
        <v>13</v>
      </c>
      <c r="C4" s="31"/>
      <c r="D4" s="32"/>
      <c r="E4" s="33"/>
      <c r="F4" s="34"/>
      <c r="G4" s="35"/>
      <c r="H4" s="36"/>
      <c r="I4" s="37"/>
      <c r="J4" s="38"/>
      <c r="K4" s="27"/>
    </row>
    <row r="5" spans="1:11" ht="14.25">
      <c r="A5" s="39" t="s">
        <v>14</v>
      </c>
      <c r="B5" s="40" t="s">
        <v>15</v>
      </c>
      <c r="C5" s="41" t="s">
        <v>16</v>
      </c>
      <c r="D5" s="42">
        <v>2.5</v>
      </c>
      <c r="E5" s="43"/>
      <c r="F5" s="44"/>
      <c r="G5" s="45" t="s">
        <v>16</v>
      </c>
      <c r="H5" s="46">
        <f>D5-F5</f>
        <v>2.5</v>
      </c>
      <c r="I5" s="47" t="s">
        <v>17</v>
      </c>
      <c r="J5" s="48"/>
      <c r="K5" s="19"/>
    </row>
    <row r="6" spans="1:11" ht="14.25">
      <c r="A6" s="39"/>
      <c r="B6" s="40"/>
      <c r="C6" s="41" t="s">
        <v>18</v>
      </c>
      <c r="D6" s="42">
        <v>2</v>
      </c>
      <c r="E6" s="43"/>
      <c r="F6" s="44"/>
      <c r="G6" s="27" t="s">
        <v>18</v>
      </c>
      <c r="H6" s="49">
        <f>D6-F6</f>
        <v>2</v>
      </c>
      <c r="I6" s="50" t="s">
        <v>19</v>
      </c>
      <c r="J6" s="48"/>
      <c r="K6" s="51">
        <f>H6</f>
        <v>2</v>
      </c>
    </row>
    <row r="7" spans="1:11" ht="14.25">
      <c r="A7" s="39"/>
      <c r="B7" s="40"/>
      <c r="C7" s="41" t="s">
        <v>20</v>
      </c>
      <c r="D7" s="42">
        <v>4</v>
      </c>
      <c r="E7" s="43" t="s">
        <v>21</v>
      </c>
      <c r="F7" s="44">
        <v>1</v>
      </c>
      <c r="G7" s="52" t="s">
        <v>22</v>
      </c>
      <c r="H7" s="52">
        <v>3</v>
      </c>
      <c r="I7" s="52" t="s">
        <v>23</v>
      </c>
      <c r="J7" s="52">
        <v>3</v>
      </c>
      <c r="K7" s="19"/>
    </row>
    <row r="8" spans="1:11" ht="14.25">
      <c r="A8" s="39"/>
      <c r="B8" s="40"/>
      <c r="C8" s="45" t="s">
        <v>24</v>
      </c>
      <c r="D8" s="42">
        <v>1</v>
      </c>
      <c r="E8" s="43"/>
      <c r="F8" s="44"/>
      <c r="G8" s="45" t="s">
        <v>24</v>
      </c>
      <c r="H8" s="53">
        <v>1</v>
      </c>
      <c r="I8" s="47" t="s">
        <v>23</v>
      </c>
      <c r="J8" s="48"/>
      <c r="K8" s="19"/>
    </row>
    <row r="9" spans="1:11" ht="28.5">
      <c r="A9" s="39"/>
      <c r="B9" s="40"/>
      <c r="C9" s="41" t="s">
        <v>25</v>
      </c>
      <c r="D9" s="42">
        <v>6</v>
      </c>
      <c r="E9" s="43"/>
      <c r="F9" s="44"/>
      <c r="G9" s="45" t="s">
        <v>25</v>
      </c>
      <c r="H9" s="46">
        <v>6</v>
      </c>
      <c r="I9" s="47" t="s">
        <v>26</v>
      </c>
      <c r="J9" s="48"/>
      <c r="K9" s="19"/>
    </row>
    <row r="10" spans="1:11" ht="14.25">
      <c r="A10" s="39"/>
      <c r="B10" s="40"/>
      <c r="C10" s="45" t="s">
        <v>27</v>
      </c>
      <c r="D10" s="42">
        <v>3.25</v>
      </c>
      <c r="E10" s="43"/>
      <c r="F10" s="44"/>
      <c r="G10" s="27" t="s">
        <v>27</v>
      </c>
      <c r="H10" s="27">
        <v>3.25</v>
      </c>
      <c r="I10" s="27" t="s">
        <v>28</v>
      </c>
      <c r="J10" s="48"/>
      <c r="K10" s="19">
        <f>H10</f>
        <v>3.25</v>
      </c>
    </row>
    <row r="11" spans="1:11" ht="15">
      <c r="A11" s="54"/>
      <c r="B11" s="55" t="s">
        <v>29</v>
      </c>
      <c r="C11" s="41"/>
      <c r="D11" s="56">
        <f>SUM(D5:D10)</f>
        <v>18.75</v>
      </c>
      <c r="E11" s="43"/>
      <c r="F11" s="57">
        <f>SUM(F5:F10)</f>
        <v>1</v>
      </c>
      <c r="G11" s="45"/>
      <c r="H11" s="58">
        <f>SUM(H5:H10)</f>
        <v>17.75</v>
      </c>
      <c r="I11" s="59"/>
      <c r="J11" s="60">
        <f>SUM(J5:J10)</f>
        <v>3</v>
      </c>
      <c r="K11" s="60">
        <f>SUM(K5:K10)</f>
        <v>5.25</v>
      </c>
    </row>
    <row r="12" spans="1:11" ht="28.5">
      <c r="A12" s="61" t="s">
        <v>30</v>
      </c>
      <c r="B12" s="40" t="s">
        <v>31</v>
      </c>
      <c r="C12" s="43" t="s">
        <v>32</v>
      </c>
      <c r="D12" s="44">
        <v>1</v>
      </c>
      <c r="E12" s="43" t="s">
        <v>32</v>
      </c>
      <c r="F12" s="44">
        <v>1</v>
      </c>
      <c r="G12" s="45"/>
      <c r="H12" s="46"/>
      <c r="I12" s="47" t="s">
        <v>17</v>
      </c>
      <c r="J12" s="48"/>
      <c r="K12" s="19"/>
    </row>
    <row r="13" spans="2:11" ht="14.25">
      <c r="B13" s="40"/>
      <c r="C13" s="41" t="s">
        <v>33</v>
      </c>
      <c r="D13" s="42">
        <v>2</v>
      </c>
      <c r="E13" s="43"/>
      <c r="F13" s="44"/>
      <c r="G13" s="63" t="s">
        <v>33</v>
      </c>
      <c r="H13" s="63">
        <v>2</v>
      </c>
      <c r="I13" s="63" t="s">
        <v>17</v>
      </c>
      <c r="J13" s="63">
        <v>2</v>
      </c>
      <c r="K13" s="19"/>
    </row>
    <row r="14" spans="1:11" ht="14.25">
      <c r="A14" s="39"/>
      <c r="B14" s="40"/>
      <c r="C14" s="41" t="s">
        <v>34</v>
      </c>
      <c r="D14" s="42">
        <v>1</v>
      </c>
      <c r="E14" s="43" t="s">
        <v>34</v>
      </c>
      <c r="F14" s="44">
        <v>1</v>
      </c>
      <c r="G14" s="45"/>
      <c r="H14" s="46"/>
      <c r="I14" s="47" t="s">
        <v>17</v>
      </c>
      <c r="J14" s="48"/>
      <c r="K14" s="19"/>
    </row>
    <row r="15" spans="1:11" ht="14.25">
      <c r="A15" s="64"/>
      <c r="B15" s="40"/>
      <c r="C15" s="41" t="s">
        <v>35</v>
      </c>
      <c r="D15" s="42">
        <v>1.5</v>
      </c>
      <c r="E15" s="43" t="s">
        <v>35</v>
      </c>
      <c r="F15" s="44">
        <v>1.5</v>
      </c>
      <c r="G15" s="45"/>
      <c r="H15" s="46"/>
      <c r="I15" s="47" t="s">
        <v>36</v>
      </c>
      <c r="J15" s="48"/>
      <c r="K15" s="19"/>
    </row>
    <row r="16" spans="1:11" ht="15">
      <c r="A16" s="54"/>
      <c r="B16" s="55" t="s">
        <v>37</v>
      </c>
      <c r="C16" s="41"/>
      <c r="D16" s="56">
        <f>SUM(D12:D15)</f>
        <v>5.5</v>
      </c>
      <c r="E16" s="43"/>
      <c r="F16" s="57">
        <f>SUM(F12:F15)</f>
        <v>3.5</v>
      </c>
      <c r="G16" s="35"/>
      <c r="H16" s="58">
        <f>SUM(H12:H15)</f>
        <v>2</v>
      </c>
      <c r="I16" s="65" t="s">
        <v>17</v>
      </c>
      <c r="J16" s="66">
        <f>SUM(J12:J15)</f>
        <v>2</v>
      </c>
      <c r="K16" s="66">
        <f>SUM(K12:K15)</f>
        <v>0</v>
      </c>
    </row>
    <row r="17" spans="1:11" ht="14.25">
      <c r="A17" s="39" t="s">
        <v>38</v>
      </c>
      <c r="B17" s="67" t="s">
        <v>39</v>
      </c>
      <c r="C17" s="68"/>
      <c r="D17" s="56"/>
      <c r="E17" s="69"/>
      <c r="F17" s="70"/>
      <c r="G17" s="8"/>
      <c r="H17" s="8"/>
      <c r="I17" s="47"/>
      <c r="J17" s="71"/>
      <c r="K17" s="72"/>
    </row>
    <row r="18" spans="1:11" ht="14.25">
      <c r="A18" s="39"/>
      <c r="B18" s="73"/>
      <c r="C18" s="68" t="s">
        <v>40</v>
      </c>
      <c r="D18" s="74">
        <v>3.5</v>
      </c>
      <c r="E18" s="69"/>
      <c r="F18" s="70"/>
      <c r="G18" s="27" t="s">
        <v>41</v>
      </c>
      <c r="H18" s="27">
        <v>3.5</v>
      </c>
      <c r="I18" s="27" t="s">
        <v>36</v>
      </c>
      <c r="J18" s="71"/>
      <c r="K18" s="75">
        <f>H18</f>
        <v>3.5</v>
      </c>
    </row>
    <row r="19" spans="1:11" ht="14.25">
      <c r="A19" s="39"/>
      <c r="B19" s="55" t="s">
        <v>42</v>
      </c>
      <c r="C19" s="76"/>
      <c r="D19" s="56">
        <v>3.5</v>
      </c>
      <c r="E19" s="69"/>
      <c r="F19" s="70"/>
      <c r="G19" s="76"/>
      <c r="H19" s="58">
        <v>3.5</v>
      </c>
      <c r="I19" s="77"/>
      <c r="J19" s="77">
        <f>J18</f>
        <v>0</v>
      </c>
      <c r="K19" s="78">
        <f>K18</f>
        <v>3.5</v>
      </c>
    </row>
    <row r="20" spans="1:11" ht="28.5">
      <c r="A20" s="61" t="s">
        <v>43</v>
      </c>
      <c r="B20" s="40" t="s">
        <v>44</v>
      </c>
      <c r="C20" s="41"/>
      <c r="D20" s="42"/>
      <c r="E20" s="79"/>
      <c r="F20" s="34"/>
      <c r="G20" s="45"/>
      <c r="H20" s="80"/>
      <c r="I20" s="47"/>
      <c r="J20" s="48"/>
      <c r="K20" s="19"/>
    </row>
    <row r="21" spans="1:11" ht="15">
      <c r="A21" s="39"/>
      <c r="B21" s="40"/>
      <c r="C21" s="41" t="s">
        <v>32</v>
      </c>
      <c r="D21" s="42">
        <v>1</v>
      </c>
      <c r="E21" s="79"/>
      <c r="F21" s="34"/>
      <c r="G21" s="41" t="s">
        <v>32</v>
      </c>
      <c r="H21" s="42">
        <v>1</v>
      </c>
      <c r="I21" s="47"/>
      <c r="J21" s="48"/>
      <c r="K21" s="19"/>
    </row>
    <row r="22" spans="1:11" ht="28.5">
      <c r="A22" s="39"/>
      <c r="B22" s="40"/>
      <c r="C22" s="41" t="s">
        <v>45</v>
      </c>
      <c r="D22" s="42">
        <v>1</v>
      </c>
      <c r="E22" s="79"/>
      <c r="F22" s="34"/>
      <c r="G22" s="63" t="s">
        <v>45</v>
      </c>
      <c r="H22" s="63">
        <v>1</v>
      </c>
      <c r="I22" s="81" t="s">
        <v>46</v>
      </c>
      <c r="J22" s="63">
        <v>1</v>
      </c>
      <c r="K22" s="19"/>
    </row>
    <row r="23" spans="1:11" ht="15">
      <c r="A23" s="39"/>
      <c r="B23" s="40"/>
      <c r="C23" s="41" t="s">
        <v>47</v>
      </c>
      <c r="D23" s="42">
        <v>1</v>
      </c>
      <c r="E23" s="79"/>
      <c r="F23" s="34"/>
      <c r="G23" s="41" t="s">
        <v>47</v>
      </c>
      <c r="H23" s="42">
        <v>1</v>
      </c>
      <c r="I23" s="81"/>
      <c r="J23" s="63"/>
      <c r="K23" s="19"/>
    </row>
    <row r="24" spans="1:11" ht="28.5">
      <c r="A24" s="39"/>
      <c r="B24" s="40"/>
      <c r="C24" s="41" t="s">
        <v>34</v>
      </c>
      <c r="D24" s="42">
        <v>1</v>
      </c>
      <c r="E24" s="79"/>
      <c r="F24" s="34"/>
      <c r="G24" s="63" t="s">
        <v>34</v>
      </c>
      <c r="H24" s="63">
        <v>1</v>
      </c>
      <c r="I24" s="81" t="s">
        <v>46</v>
      </c>
      <c r="J24" s="63">
        <v>1</v>
      </c>
      <c r="K24" s="19"/>
    </row>
    <row r="25" spans="1:11" ht="15">
      <c r="A25" s="39"/>
      <c r="B25" s="40"/>
      <c r="C25" s="41" t="s">
        <v>48</v>
      </c>
      <c r="D25" s="42">
        <v>4.5</v>
      </c>
      <c r="E25" s="79"/>
      <c r="F25" s="34"/>
      <c r="G25" s="41" t="s">
        <v>48</v>
      </c>
      <c r="H25" s="42">
        <v>4.5</v>
      </c>
      <c r="I25" s="82"/>
      <c r="J25" s="83"/>
      <c r="K25" s="19"/>
    </row>
    <row r="26" spans="1:11" ht="14.25">
      <c r="A26" s="39"/>
      <c r="B26" s="40"/>
      <c r="C26" s="41" t="s">
        <v>49</v>
      </c>
      <c r="D26" s="42">
        <v>1</v>
      </c>
      <c r="E26" s="43" t="s">
        <v>49</v>
      </c>
      <c r="F26" s="44">
        <v>1</v>
      </c>
      <c r="G26" s="45"/>
      <c r="H26" s="80"/>
      <c r="I26" s="47" t="s">
        <v>50</v>
      </c>
      <c r="J26" s="48"/>
      <c r="K26" s="19"/>
    </row>
    <row r="27" spans="1:11" ht="14.25">
      <c r="A27" s="64"/>
      <c r="B27" s="40"/>
      <c r="C27" s="41" t="s">
        <v>51</v>
      </c>
      <c r="D27" s="42">
        <v>2</v>
      </c>
      <c r="E27" s="43"/>
      <c r="F27" s="44"/>
      <c r="G27" s="27" t="s">
        <v>51</v>
      </c>
      <c r="H27" s="84">
        <f>D27-F27</f>
        <v>2</v>
      </c>
      <c r="I27" s="27" t="s">
        <v>52</v>
      </c>
      <c r="J27" s="48"/>
      <c r="K27" s="84">
        <f>H27</f>
        <v>2</v>
      </c>
    </row>
    <row r="28" spans="1:11" ht="15">
      <c r="A28" s="54"/>
      <c r="B28" s="55" t="s">
        <v>53</v>
      </c>
      <c r="C28" s="41"/>
      <c r="D28" s="56">
        <f>SUM(D20:D27)</f>
        <v>11.5</v>
      </c>
      <c r="E28" s="43"/>
      <c r="F28" s="57">
        <f>F20+F26+F27</f>
        <v>1</v>
      </c>
      <c r="G28" s="45"/>
      <c r="H28" s="60">
        <f>SUM(H21:H27)</f>
        <v>10.5</v>
      </c>
      <c r="I28" s="60"/>
      <c r="J28" s="60">
        <f>SUM(J21:J27)</f>
        <v>2</v>
      </c>
      <c r="K28" s="60">
        <f>SUM(K21:K27)</f>
        <v>2</v>
      </c>
    </row>
    <row r="29" spans="1:11" ht="30.75" thickBot="1">
      <c r="A29" s="85"/>
      <c r="B29" s="86" t="s">
        <v>54</v>
      </c>
      <c r="C29" s="87"/>
      <c r="D29" s="88">
        <f>D11+D16+D17+D28</f>
        <v>35.75</v>
      </c>
      <c r="E29" s="89"/>
      <c r="F29" s="90">
        <f>F11+F16+F28</f>
        <v>5.5</v>
      </c>
      <c r="G29" s="91"/>
      <c r="H29" s="92">
        <f>SUM(H11+H16+H19+H28)</f>
        <v>33.75</v>
      </c>
      <c r="I29" s="92"/>
      <c r="J29" s="92">
        <f>SUM(J11+J16+J19+J28)</f>
        <v>7</v>
      </c>
      <c r="K29" s="92">
        <f>SUM(K11+K16+K19+K28)</f>
        <v>10.75</v>
      </c>
    </row>
    <row r="30" spans="1:11" ht="15.75" thickBot="1">
      <c r="A30" s="29" t="s">
        <v>55</v>
      </c>
      <c r="B30" s="30" t="s">
        <v>56</v>
      </c>
      <c r="C30" s="93"/>
      <c r="D30" s="94"/>
      <c r="E30" s="79"/>
      <c r="F30" s="95"/>
      <c r="G30" s="93"/>
      <c r="H30" s="94"/>
      <c r="I30" s="96"/>
      <c r="J30" s="48"/>
      <c r="K30" s="19"/>
    </row>
    <row r="31" spans="1:11" ht="14.25">
      <c r="A31" s="39" t="s">
        <v>14</v>
      </c>
      <c r="B31" s="40" t="s">
        <v>57</v>
      </c>
      <c r="C31" s="41" t="s">
        <v>58</v>
      </c>
      <c r="D31" s="42">
        <v>3.3</v>
      </c>
      <c r="E31" s="43"/>
      <c r="F31" s="44"/>
      <c r="G31" s="45" t="s">
        <v>58</v>
      </c>
      <c r="H31" s="53">
        <f>D31-F31</f>
        <v>3.3</v>
      </c>
      <c r="I31" s="47" t="s">
        <v>59</v>
      </c>
      <c r="J31" s="48"/>
      <c r="K31" s="19"/>
    </row>
    <row r="32" spans="1:11" ht="14.25">
      <c r="A32" s="39"/>
      <c r="B32" s="40"/>
      <c r="C32" s="41" t="s">
        <v>60</v>
      </c>
      <c r="D32" s="42">
        <v>2</v>
      </c>
      <c r="E32" s="43"/>
      <c r="F32" s="44"/>
      <c r="G32" s="63" t="s">
        <v>60</v>
      </c>
      <c r="H32" s="63">
        <f>D32-F32</f>
        <v>2</v>
      </c>
      <c r="I32" s="63" t="s">
        <v>61</v>
      </c>
      <c r="J32" s="63">
        <v>2</v>
      </c>
      <c r="K32" s="19"/>
    </row>
    <row r="33" spans="1:11" ht="14.25">
      <c r="A33" s="39"/>
      <c r="B33" s="40"/>
      <c r="C33" s="97" t="s">
        <v>62</v>
      </c>
      <c r="D33" s="98">
        <v>1.1</v>
      </c>
      <c r="E33" s="43"/>
      <c r="F33" s="44"/>
      <c r="G33" s="97" t="s">
        <v>62</v>
      </c>
      <c r="H33" s="98">
        <v>1.1</v>
      </c>
      <c r="I33" s="99" t="s">
        <v>61</v>
      </c>
      <c r="J33" s="100"/>
      <c r="K33" s="19"/>
    </row>
    <row r="34" spans="1:11" ht="14.25">
      <c r="A34" s="39"/>
      <c r="B34" s="40"/>
      <c r="C34" s="97" t="s">
        <v>63</v>
      </c>
      <c r="D34" s="98">
        <v>2</v>
      </c>
      <c r="E34" s="43"/>
      <c r="F34" s="44"/>
      <c r="G34" s="27" t="s">
        <v>63</v>
      </c>
      <c r="H34" s="27">
        <v>2</v>
      </c>
      <c r="I34" s="27" t="s">
        <v>64</v>
      </c>
      <c r="J34" s="100"/>
      <c r="K34" s="51">
        <f>H34</f>
        <v>2</v>
      </c>
    </row>
    <row r="35" spans="1:11" ht="28.5">
      <c r="A35" s="39"/>
      <c r="B35" s="40"/>
      <c r="C35" s="41" t="s">
        <v>65</v>
      </c>
      <c r="D35" s="42">
        <v>0.3</v>
      </c>
      <c r="E35" s="79"/>
      <c r="F35" s="44"/>
      <c r="G35" s="45" t="s">
        <v>65</v>
      </c>
      <c r="H35" s="53">
        <v>0.3</v>
      </c>
      <c r="I35" s="47" t="s">
        <v>66</v>
      </c>
      <c r="J35" s="48"/>
      <c r="K35" s="19"/>
    </row>
    <row r="36" spans="1:11" ht="14.25">
      <c r="A36" s="39"/>
      <c r="B36" s="40"/>
      <c r="C36" s="41" t="s">
        <v>67</v>
      </c>
      <c r="D36" s="42">
        <v>2</v>
      </c>
      <c r="E36" s="43"/>
      <c r="F36" s="44"/>
      <c r="G36" s="63" t="s">
        <v>67</v>
      </c>
      <c r="H36" s="63">
        <f>D36-F36</f>
        <v>2</v>
      </c>
      <c r="I36" s="63" t="s">
        <v>68</v>
      </c>
      <c r="J36" s="63">
        <v>2</v>
      </c>
      <c r="K36" s="19"/>
    </row>
    <row r="37" spans="1:11" ht="14.25">
      <c r="A37" s="39"/>
      <c r="B37" s="40"/>
      <c r="C37" s="45" t="s">
        <v>69</v>
      </c>
      <c r="D37" s="53">
        <v>1</v>
      </c>
      <c r="E37" s="43" t="s">
        <v>69</v>
      </c>
      <c r="F37" s="44">
        <v>1</v>
      </c>
      <c r="G37" s="45"/>
      <c r="H37" s="53"/>
      <c r="I37" s="47"/>
      <c r="J37" s="48"/>
      <c r="K37" s="19"/>
    </row>
    <row r="38" spans="1:11" ht="14.25">
      <c r="A38" s="54"/>
      <c r="B38" s="55" t="s">
        <v>70</v>
      </c>
      <c r="C38" s="41"/>
      <c r="D38" s="101">
        <f>SUM(D31:D37)</f>
        <v>11.700000000000001</v>
      </c>
      <c r="E38" s="43"/>
      <c r="F38" s="101">
        <f>SUM(F37)</f>
        <v>1</v>
      </c>
      <c r="G38" s="45"/>
      <c r="H38" s="58">
        <f>SUM(H31:H37)</f>
        <v>10.700000000000001</v>
      </c>
      <c r="I38" s="59"/>
      <c r="J38" s="60">
        <f>SUM(J31:J37)</f>
        <v>4</v>
      </c>
      <c r="K38" s="60">
        <f>SUM(K31:K37)</f>
        <v>2</v>
      </c>
    </row>
    <row r="39" spans="1:11" ht="14.25">
      <c r="A39" s="54" t="s">
        <v>30</v>
      </c>
      <c r="B39" s="40" t="s">
        <v>71</v>
      </c>
      <c r="D39" s="8"/>
      <c r="E39" s="43"/>
      <c r="F39" s="70"/>
      <c r="G39" s="45"/>
      <c r="H39" s="102"/>
      <c r="I39" s="8"/>
      <c r="J39" s="48"/>
      <c r="K39" s="19"/>
    </row>
    <row r="40" spans="1:11" ht="14.25">
      <c r="A40" s="54"/>
      <c r="B40" s="40"/>
      <c r="C40" s="41" t="s">
        <v>72</v>
      </c>
      <c r="D40" s="103">
        <v>1</v>
      </c>
      <c r="E40" s="43"/>
      <c r="F40" s="70"/>
      <c r="G40" s="63" t="s">
        <v>72</v>
      </c>
      <c r="H40" s="63">
        <v>1</v>
      </c>
      <c r="I40" s="63" t="s">
        <v>73</v>
      </c>
      <c r="J40" s="63">
        <v>1</v>
      </c>
      <c r="K40" s="19"/>
    </row>
    <row r="41" spans="1:11" ht="14.25">
      <c r="A41" s="54"/>
      <c r="B41" s="40"/>
      <c r="C41" s="41" t="s">
        <v>74</v>
      </c>
      <c r="D41" s="103">
        <v>1.59</v>
      </c>
      <c r="E41" s="43"/>
      <c r="F41" s="70"/>
      <c r="G41" s="27" t="s">
        <v>74</v>
      </c>
      <c r="H41" s="27">
        <v>1.59</v>
      </c>
      <c r="I41" s="27" t="s">
        <v>75</v>
      </c>
      <c r="J41" s="48"/>
      <c r="K41" s="51">
        <f>H41</f>
        <v>1.59</v>
      </c>
    </row>
    <row r="42" spans="1:11" ht="14.25">
      <c r="A42" s="54"/>
      <c r="B42" s="40"/>
      <c r="C42" s="41" t="s">
        <v>76</v>
      </c>
      <c r="D42" s="103">
        <v>4.05</v>
      </c>
      <c r="E42" s="43"/>
      <c r="F42" s="70"/>
      <c r="G42" s="27" t="s">
        <v>76</v>
      </c>
      <c r="H42" s="27">
        <v>4.05</v>
      </c>
      <c r="I42" s="27" t="s">
        <v>77</v>
      </c>
      <c r="J42" s="48"/>
      <c r="K42" s="51">
        <f>H42</f>
        <v>4.05</v>
      </c>
    </row>
    <row r="43" spans="1:11" ht="14.25">
      <c r="A43" s="54"/>
      <c r="B43" s="40"/>
      <c r="C43" s="41" t="s">
        <v>78</v>
      </c>
      <c r="D43" s="103">
        <v>2.23</v>
      </c>
      <c r="E43" s="43"/>
      <c r="F43" s="70"/>
      <c r="G43" s="63" t="s">
        <v>78</v>
      </c>
      <c r="H43" s="63">
        <v>2.23</v>
      </c>
      <c r="I43" s="63" t="s">
        <v>68</v>
      </c>
      <c r="J43" s="63">
        <f>H43</f>
        <v>2.23</v>
      </c>
      <c r="K43" s="19"/>
    </row>
    <row r="44" spans="1:11" ht="14.25">
      <c r="A44" s="54"/>
      <c r="B44" s="55" t="s">
        <v>79</v>
      </c>
      <c r="C44" s="41"/>
      <c r="D44" s="101">
        <f>SUM(D40:D43)</f>
        <v>8.87</v>
      </c>
      <c r="E44" s="101"/>
      <c r="F44" s="101"/>
      <c r="G44" s="101"/>
      <c r="H44" s="59">
        <f>SUM(H40:H43)</f>
        <v>8.87</v>
      </c>
      <c r="I44" s="59"/>
      <c r="J44" s="59">
        <f>SUM(J40:J43)</f>
        <v>3.23</v>
      </c>
      <c r="K44" s="59">
        <f>SUM(K40:K43)</f>
        <v>5.64</v>
      </c>
    </row>
    <row r="45" spans="1:11" s="105" customFormat="1" ht="28.5">
      <c r="A45" s="54" t="s">
        <v>38</v>
      </c>
      <c r="B45" s="40" t="s">
        <v>80</v>
      </c>
      <c r="C45" s="104"/>
      <c r="D45" s="104"/>
      <c r="E45" s="104"/>
      <c r="F45" s="104"/>
      <c r="G45" s="104"/>
      <c r="H45" s="104"/>
      <c r="I45" s="104"/>
      <c r="J45" s="79"/>
      <c r="K45" s="19"/>
    </row>
    <row r="46" spans="1:11" s="105" customFormat="1" ht="42.75">
      <c r="A46" s="39"/>
      <c r="B46" s="40"/>
      <c r="C46" s="41" t="s">
        <v>81</v>
      </c>
      <c r="D46" s="44">
        <v>1.6</v>
      </c>
      <c r="E46" s="43"/>
      <c r="F46" s="79"/>
      <c r="G46" s="45" t="s">
        <v>81</v>
      </c>
      <c r="H46" s="106">
        <v>1.6</v>
      </c>
      <c r="I46" s="47" t="s">
        <v>82</v>
      </c>
      <c r="J46" s="48"/>
      <c r="K46" s="51">
        <f>H46</f>
        <v>1.6</v>
      </c>
    </row>
    <row r="47" spans="1:11" s="105" customFormat="1" ht="14.25">
      <c r="A47" s="39"/>
      <c r="B47" s="40"/>
      <c r="C47" s="45" t="s">
        <v>83</v>
      </c>
      <c r="D47" s="44">
        <v>2</v>
      </c>
      <c r="E47" s="43"/>
      <c r="F47" s="79"/>
      <c r="G47" s="63" t="s">
        <v>83</v>
      </c>
      <c r="H47" s="63">
        <v>2</v>
      </c>
      <c r="I47" s="63" t="s">
        <v>84</v>
      </c>
      <c r="J47" s="63">
        <v>2</v>
      </c>
      <c r="K47" s="19"/>
    </row>
    <row r="48" spans="1:11" s="105" customFormat="1" ht="28.5">
      <c r="A48" s="39"/>
      <c r="B48" s="40"/>
      <c r="C48" s="41" t="s">
        <v>85</v>
      </c>
      <c r="D48" s="44">
        <v>0.51</v>
      </c>
      <c r="E48" s="43" t="s">
        <v>85</v>
      </c>
      <c r="F48" s="44">
        <v>0.51</v>
      </c>
      <c r="G48" s="45"/>
      <c r="H48" s="53">
        <f>D48-F48</f>
        <v>0</v>
      </c>
      <c r="I48" s="47" t="s">
        <v>86</v>
      </c>
      <c r="J48" s="48"/>
      <c r="K48" s="19"/>
    </row>
    <row r="49" spans="1:11" s="105" customFormat="1" ht="28.5">
      <c r="A49" s="39"/>
      <c r="B49" s="40"/>
      <c r="C49" s="43" t="s">
        <v>87</v>
      </c>
      <c r="D49" s="44">
        <v>0.89</v>
      </c>
      <c r="E49" s="43" t="s">
        <v>87</v>
      </c>
      <c r="F49" s="44">
        <v>0.89</v>
      </c>
      <c r="G49" s="45"/>
      <c r="H49" s="53">
        <f>D49-F49</f>
        <v>0</v>
      </c>
      <c r="I49" s="47" t="s">
        <v>88</v>
      </c>
      <c r="J49" s="48"/>
      <c r="K49" s="19"/>
    </row>
    <row r="50" spans="1:11" s="105" customFormat="1" ht="14.25">
      <c r="A50" s="39"/>
      <c r="B50" s="40"/>
      <c r="C50" s="41" t="s">
        <v>89</v>
      </c>
      <c r="D50" s="44">
        <v>3</v>
      </c>
      <c r="E50" s="43"/>
      <c r="F50" s="44">
        <v>0</v>
      </c>
      <c r="G50" s="45" t="s">
        <v>89</v>
      </c>
      <c r="H50" s="53">
        <v>3</v>
      </c>
      <c r="I50" s="47" t="s">
        <v>90</v>
      </c>
      <c r="J50" s="48"/>
      <c r="K50" s="19"/>
    </row>
    <row r="51" spans="1:11" s="105" customFormat="1" ht="14.25">
      <c r="A51" s="54"/>
      <c r="B51" s="55" t="s">
        <v>91</v>
      </c>
      <c r="C51" s="41"/>
      <c r="D51" s="101">
        <f>SUM(D46:D50)</f>
        <v>8</v>
      </c>
      <c r="E51" s="43"/>
      <c r="F51" s="101">
        <f>SUM(F46:F50)</f>
        <v>1.4</v>
      </c>
      <c r="G51" s="45"/>
      <c r="H51" s="58">
        <f>SUM(H46:H50)</f>
        <v>6.6</v>
      </c>
      <c r="I51" s="59"/>
      <c r="J51" s="60">
        <f>SUM(J46:J50)</f>
        <v>2</v>
      </c>
      <c r="K51" s="60">
        <f>SUM(K46:K50)</f>
        <v>1.6</v>
      </c>
    </row>
    <row r="52" spans="1:11" s="112" customFormat="1" ht="14.25">
      <c r="A52" s="107" t="s">
        <v>38</v>
      </c>
      <c r="B52" s="108" t="s">
        <v>92</v>
      </c>
      <c r="C52" s="109"/>
      <c r="D52" s="109"/>
      <c r="E52" s="109"/>
      <c r="F52" s="109"/>
      <c r="G52" s="109"/>
      <c r="H52" s="109"/>
      <c r="I52" s="109"/>
      <c r="J52" s="110"/>
      <c r="K52" s="111"/>
    </row>
    <row r="53" spans="1:11" s="112" customFormat="1" ht="14.25">
      <c r="A53" s="113"/>
      <c r="B53" s="108"/>
      <c r="C53" s="43" t="s">
        <v>93</v>
      </c>
      <c r="D53" s="44">
        <v>1.33</v>
      </c>
      <c r="E53" s="43" t="s">
        <v>93</v>
      </c>
      <c r="F53" s="44">
        <v>1.33</v>
      </c>
      <c r="G53" s="43"/>
      <c r="H53" s="44"/>
      <c r="I53" s="114" t="s">
        <v>94</v>
      </c>
      <c r="J53" s="115"/>
      <c r="K53" s="111"/>
    </row>
    <row r="54" spans="1:11" s="112" customFormat="1" ht="14.25">
      <c r="A54" s="113"/>
      <c r="B54" s="108"/>
      <c r="C54" s="43" t="s">
        <v>95</v>
      </c>
      <c r="D54" s="44">
        <v>0.5</v>
      </c>
      <c r="E54" s="43"/>
      <c r="F54" s="44"/>
      <c r="G54" s="27" t="s">
        <v>95</v>
      </c>
      <c r="H54" s="27">
        <v>0.5</v>
      </c>
      <c r="I54" s="27" t="s">
        <v>94</v>
      </c>
      <c r="J54" s="115"/>
      <c r="K54" s="116">
        <f>H54</f>
        <v>0.5</v>
      </c>
    </row>
    <row r="55" spans="1:11" s="112" customFormat="1" ht="14.25">
      <c r="A55" s="113"/>
      <c r="B55" s="55" t="s">
        <v>96</v>
      </c>
      <c r="C55" s="117"/>
      <c r="D55" s="101">
        <f>SUM(D53:D54)</f>
        <v>1.83</v>
      </c>
      <c r="E55" s="69"/>
      <c r="F55" s="101">
        <f>SUM(F53:F54)</f>
        <v>1.33</v>
      </c>
      <c r="G55" s="76"/>
      <c r="H55" s="58">
        <f>SUM(H53:H54)</f>
        <v>0.5</v>
      </c>
      <c r="I55" s="58">
        <f>SUM(I53:I54)</f>
        <v>0</v>
      </c>
      <c r="J55" s="58">
        <f>SUM(J53:J54)</f>
        <v>0</v>
      </c>
      <c r="K55" s="58">
        <f>SUM(K53:K54)</f>
        <v>0.5</v>
      </c>
    </row>
    <row r="56" spans="1:11" ht="30.75" thickBot="1">
      <c r="A56" s="118"/>
      <c r="B56" s="86" t="s">
        <v>97</v>
      </c>
      <c r="C56" s="87"/>
      <c r="D56" s="119">
        <f>D38+D44+D51+D55</f>
        <v>30.4</v>
      </c>
      <c r="E56" s="120"/>
      <c r="F56" s="119">
        <f>F38+F44+F51+F55</f>
        <v>3.73</v>
      </c>
      <c r="G56" s="120"/>
      <c r="H56" s="119">
        <f>H38+H44+H51+H55</f>
        <v>26.67</v>
      </c>
      <c r="I56" s="121"/>
      <c r="J56" s="122">
        <f>J38+J44+J51+J55</f>
        <v>9.23</v>
      </c>
      <c r="K56" s="122">
        <f>K38+K44+K51+K55</f>
        <v>9.74</v>
      </c>
    </row>
    <row r="57" spans="1:11" ht="30">
      <c r="A57" s="123" t="s">
        <v>98</v>
      </c>
      <c r="B57" s="30" t="s">
        <v>99</v>
      </c>
      <c r="C57" s="104"/>
      <c r="D57" s="124"/>
      <c r="E57" s="79"/>
      <c r="F57" s="95"/>
      <c r="G57" s="93"/>
      <c r="H57" s="94"/>
      <c r="I57" s="96"/>
      <c r="J57" s="48"/>
      <c r="K57" s="19"/>
    </row>
    <row r="58" spans="1:11" ht="28.5">
      <c r="A58" s="125" t="s">
        <v>100</v>
      </c>
      <c r="B58" s="40" t="s">
        <v>101</v>
      </c>
      <c r="C58" s="41"/>
      <c r="D58" s="42"/>
      <c r="E58" s="43"/>
      <c r="F58" s="44"/>
      <c r="G58" s="45"/>
      <c r="H58" s="53"/>
      <c r="I58" s="47"/>
      <c r="J58" s="48"/>
      <c r="K58" s="19"/>
    </row>
    <row r="59" spans="1:11" ht="28.5">
      <c r="A59" s="125"/>
      <c r="B59" s="40"/>
      <c r="C59" s="41" t="s">
        <v>102</v>
      </c>
      <c r="D59" s="42">
        <v>3</v>
      </c>
      <c r="E59" s="43"/>
      <c r="F59" s="44"/>
      <c r="G59" s="126" t="s">
        <v>102</v>
      </c>
      <c r="H59" s="126">
        <v>3</v>
      </c>
      <c r="I59" s="126" t="s">
        <v>103</v>
      </c>
      <c r="J59" s="48"/>
      <c r="K59" s="51">
        <f>H59</f>
        <v>3</v>
      </c>
    </row>
    <row r="60" spans="1:11" ht="28.5">
      <c r="A60" s="125"/>
      <c r="B60" s="40"/>
      <c r="C60" s="41" t="s">
        <v>104</v>
      </c>
      <c r="D60" s="42">
        <v>5.29</v>
      </c>
      <c r="E60" s="43"/>
      <c r="F60" s="44"/>
      <c r="G60" s="41" t="s">
        <v>104</v>
      </c>
      <c r="H60" s="42">
        <v>5.29</v>
      </c>
      <c r="I60" s="47" t="s">
        <v>103</v>
      </c>
      <c r="J60" s="48"/>
      <c r="K60" s="19"/>
    </row>
    <row r="61" spans="1:11" ht="28.5">
      <c r="A61" s="125"/>
      <c r="B61" s="40"/>
      <c r="C61" s="41" t="s">
        <v>105</v>
      </c>
      <c r="D61" s="42">
        <v>7.875</v>
      </c>
      <c r="E61" s="43"/>
      <c r="F61" s="44"/>
      <c r="G61" s="126" t="s">
        <v>105</v>
      </c>
      <c r="H61" s="126">
        <f>D61-F61</f>
        <v>7.875</v>
      </c>
      <c r="I61" s="126" t="s">
        <v>106</v>
      </c>
      <c r="J61" s="48"/>
      <c r="K61" s="51">
        <f>H61</f>
        <v>7.875</v>
      </c>
    </row>
    <row r="62" spans="1:11" ht="16.5" customHeight="1">
      <c r="A62" s="125"/>
      <c r="B62" s="40"/>
      <c r="C62" s="41" t="s">
        <v>107</v>
      </c>
      <c r="D62" s="42">
        <v>2</v>
      </c>
      <c r="E62" s="43"/>
      <c r="F62" s="44"/>
      <c r="G62" s="127" t="s">
        <v>107</v>
      </c>
      <c r="H62" s="127">
        <f>D62-F62</f>
        <v>2</v>
      </c>
      <c r="I62" s="128" t="s">
        <v>108</v>
      </c>
      <c r="J62" s="127">
        <f>H62</f>
        <v>2</v>
      </c>
      <c r="K62" s="19"/>
    </row>
    <row r="63" spans="1:11" ht="28.5">
      <c r="A63" s="125"/>
      <c r="B63" s="40"/>
      <c r="C63" s="41" t="s">
        <v>109</v>
      </c>
      <c r="D63" s="42">
        <v>2.374</v>
      </c>
      <c r="E63" s="43"/>
      <c r="F63" s="44"/>
      <c r="G63" s="126" t="s">
        <v>109</v>
      </c>
      <c r="H63" s="126">
        <v>2.374</v>
      </c>
      <c r="I63" s="126" t="s">
        <v>110</v>
      </c>
      <c r="J63" s="48"/>
      <c r="K63" s="129">
        <f>H63</f>
        <v>2.374</v>
      </c>
    </row>
    <row r="64" spans="1:11" ht="15">
      <c r="A64" s="125"/>
      <c r="B64" s="55" t="s">
        <v>111</v>
      </c>
      <c r="C64" s="41"/>
      <c r="D64" s="56">
        <f>SUM(D58:D63)</f>
        <v>20.538999999999998</v>
      </c>
      <c r="E64" s="56"/>
      <c r="F64" s="56"/>
      <c r="G64" s="56"/>
      <c r="H64" s="60">
        <f>SUM(H58:H63)</f>
        <v>20.538999999999998</v>
      </c>
      <c r="I64" s="60"/>
      <c r="J64" s="60">
        <f>SUM(J58:J63)</f>
        <v>2</v>
      </c>
      <c r="K64" s="60">
        <f>SUM(K58:K63)</f>
        <v>13.249</v>
      </c>
    </row>
    <row r="65" spans="1:11" ht="28.5">
      <c r="A65" s="125" t="s">
        <v>30</v>
      </c>
      <c r="B65" s="40" t="s">
        <v>112</v>
      </c>
      <c r="C65" s="41" t="s">
        <v>113</v>
      </c>
      <c r="D65" s="42">
        <v>1</v>
      </c>
      <c r="E65" s="43"/>
      <c r="F65" s="44"/>
      <c r="G65" s="81" t="s">
        <v>113</v>
      </c>
      <c r="H65" s="81">
        <f aca="true" t="shared" si="0" ref="H65:H71">D65-F65</f>
        <v>1</v>
      </c>
      <c r="I65" s="81" t="s">
        <v>114</v>
      </c>
      <c r="J65" s="81">
        <v>1</v>
      </c>
      <c r="K65" s="19"/>
    </row>
    <row r="66" spans="1:11" ht="15">
      <c r="A66" s="125"/>
      <c r="B66" s="40"/>
      <c r="C66" s="43" t="s">
        <v>115</v>
      </c>
      <c r="D66" s="42">
        <v>1.3</v>
      </c>
      <c r="E66" s="43" t="s">
        <v>115</v>
      </c>
      <c r="F66" s="44">
        <v>1.3</v>
      </c>
      <c r="G66" s="45"/>
      <c r="H66" s="53"/>
      <c r="I66" s="47"/>
      <c r="J66" s="48"/>
      <c r="K66" s="19"/>
    </row>
    <row r="67" spans="1:11" s="131" customFormat="1" ht="28.5">
      <c r="A67" s="125"/>
      <c r="B67" s="130"/>
      <c r="C67" s="45" t="s">
        <v>116</v>
      </c>
      <c r="D67" s="53">
        <v>0.5</v>
      </c>
      <c r="E67" s="45"/>
      <c r="F67" s="53"/>
      <c r="G67" s="81" t="s">
        <v>116</v>
      </c>
      <c r="H67" s="81">
        <f t="shared" si="0"/>
        <v>0.5</v>
      </c>
      <c r="I67" s="81" t="s">
        <v>117</v>
      </c>
      <c r="J67" s="81">
        <v>0.5</v>
      </c>
      <c r="K67" s="19"/>
    </row>
    <row r="68" spans="1:11" ht="15">
      <c r="A68" s="125"/>
      <c r="B68" s="40"/>
      <c r="C68" s="41" t="s">
        <v>118</v>
      </c>
      <c r="D68" s="42">
        <v>1.7</v>
      </c>
      <c r="E68" s="43" t="s">
        <v>118</v>
      </c>
      <c r="F68" s="44">
        <v>1.7</v>
      </c>
      <c r="G68" s="45"/>
      <c r="H68" s="53"/>
      <c r="I68" s="47" t="s">
        <v>117</v>
      </c>
      <c r="J68" s="48"/>
      <c r="K68" s="19"/>
    </row>
    <row r="69" spans="1:11" ht="42.75">
      <c r="A69" s="125"/>
      <c r="B69" s="40"/>
      <c r="C69" s="41" t="s">
        <v>119</v>
      </c>
      <c r="D69" s="42">
        <v>2</v>
      </c>
      <c r="E69" s="43"/>
      <c r="F69" s="44"/>
      <c r="G69" s="132" t="s">
        <v>119</v>
      </c>
      <c r="H69" s="132">
        <f t="shared" si="0"/>
        <v>2</v>
      </c>
      <c r="I69" s="132" t="s">
        <v>120</v>
      </c>
      <c r="J69" s="132">
        <v>2</v>
      </c>
      <c r="K69" s="19"/>
    </row>
    <row r="70" spans="1:11" ht="15">
      <c r="A70" s="125"/>
      <c r="B70" s="40"/>
      <c r="C70" s="41" t="s">
        <v>121</v>
      </c>
      <c r="D70" s="42">
        <v>8.05</v>
      </c>
      <c r="E70" s="43"/>
      <c r="F70" s="44"/>
      <c r="G70" s="41" t="s">
        <v>121</v>
      </c>
      <c r="H70" s="42">
        <v>8.05</v>
      </c>
      <c r="I70" s="47"/>
      <c r="J70" s="48"/>
      <c r="K70" s="19"/>
    </row>
    <row r="71" spans="1:11" ht="15">
      <c r="A71" s="125"/>
      <c r="B71" s="40"/>
      <c r="C71" s="41" t="s">
        <v>122</v>
      </c>
      <c r="D71" s="42">
        <v>1.4</v>
      </c>
      <c r="E71" s="43"/>
      <c r="F71" s="44"/>
      <c r="G71" s="45" t="s">
        <v>122</v>
      </c>
      <c r="H71" s="53">
        <f t="shared" si="0"/>
        <v>1.4</v>
      </c>
      <c r="I71" s="47" t="s">
        <v>123</v>
      </c>
      <c r="J71" s="48"/>
      <c r="K71" s="19"/>
    </row>
    <row r="72" spans="1:11" ht="15">
      <c r="A72" s="125"/>
      <c r="B72" s="40"/>
      <c r="C72" s="41" t="s">
        <v>124</v>
      </c>
      <c r="D72" s="42">
        <v>1</v>
      </c>
      <c r="E72" s="79"/>
      <c r="F72" s="79"/>
      <c r="G72" s="43" t="s">
        <v>124</v>
      </c>
      <c r="H72" s="44">
        <v>1</v>
      </c>
      <c r="I72" s="47"/>
      <c r="J72" s="48"/>
      <c r="K72" s="19"/>
    </row>
    <row r="73" spans="1:11" ht="28.5">
      <c r="A73" s="125"/>
      <c r="B73" s="40"/>
      <c r="C73" s="41" t="s">
        <v>125</v>
      </c>
      <c r="D73" s="42">
        <v>2</v>
      </c>
      <c r="E73" s="43"/>
      <c r="F73" s="44"/>
      <c r="G73" s="132" t="s">
        <v>125</v>
      </c>
      <c r="H73" s="132">
        <v>2</v>
      </c>
      <c r="I73" s="132" t="s">
        <v>126</v>
      </c>
      <c r="J73" s="132">
        <v>2</v>
      </c>
      <c r="K73" s="19"/>
    </row>
    <row r="74" spans="1:11" ht="28.5">
      <c r="A74" s="125"/>
      <c r="B74" s="40"/>
      <c r="C74" s="104" t="s">
        <v>127</v>
      </c>
      <c r="D74" s="42">
        <v>1.8</v>
      </c>
      <c r="E74" s="104"/>
      <c r="F74" s="104"/>
      <c r="G74" s="104" t="s">
        <v>127</v>
      </c>
      <c r="H74" s="44">
        <v>1.8</v>
      </c>
      <c r="I74" s="47" t="s">
        <v>126</v>
      </c>
      <c r="J74" s="104"/>
      <c r="K74" s="19"/>
    </row>
    <row r="75" spans="1:11" ht="14.25">
      <c r="A75" s="133"/>
      <c r="B75" s="55" t="s">
        <v>128</v>
      </c>
      <c r="C75" s="41"/>
      <c r="D75" s="56">
        <f>SUM(D65:D74)</f>
        <v>20.750000000000004</v>
      </c>
      <c r="E75" s="56"/>
      <c r="F75" s="56">
        <f aca="true" t="shared" si="1" ref="F75:K75">SUM(F65:F74)</f>
        <v>3</v>
      </c>
      <c r="G75" s="56"/>
      <c r="H75" s="56">
        <f t="shared" si="1"/>
        <v>17.75</v>
      </c>
      <c r="I75" s="56"/>
      <c r="J75" s="56">
        <f t="shared" si="1"/>
        <v>5.5</v>
      </c>
      <c r="K75" s="19">
        <f t="shared" si="1"/>
        <v>0</v>
      </c>
    </row>
    <row r="76" spans="1:11" ht="14.25">
      <c r="A76" s="134" t="s">
        <v>38</v>
      </c>
      <c r="B76" s="135" t="s">
        <v>129</v>
      </c>
      <c r="C76" s="117"/>
      <c r="D76" s="56"/>
      <c r="E76" s="69"/>
      <c r="F76" s="101"/>
      <c r="G76" s="76"/>
      <c r="H76" s="136"/>
      <c r="I76" s="47"/>
      <c r="J76" s="48"/>
      <c r="K76" s="19"/>
    </row>
    <row r="77" spans="1:11" ht="28.5">
      <c r="A77" s="134"/>
      <c r="B77" s="135"/>
      <c r="C77" s="137" t="s">
        <v>130</v>
      </c>
      <c r="D77" s="74">
        <v>9.868</v>
      </c>
      <c r="E77" s="69"/>
      <c r="F77" s="101"/>
      <c r="G77" s="126" t="s">
        <v>130</v>
      </c>
      <c r="H77" s="126">
        <f>D77-F77</f>
        <v>9.868</v>
      </c>
      <c r="I77" s="126" t="s">
        <v>131</v>
      </c>
      <c r="J77" s="48"/>
      <c r="K77" s="129">
        <f>H77</f>
        <v>9.868</v>
      </c>
    </row>
    <row r="78" spans="1:11" ht="14.25">
      <c r="A78" s="134"/>
      <c r="B78" s="55" t="s">
        <v>132</v>
      </c>
      <c r="C78" s="117"/>
      <c r="D78" s="56">
        <v>9.868</v>
      </c>
      <c r="E78" s="69"/>
      <c r="F78" s="101"/>
      <c r="G78" s="76"/>
      <c r="H78" s="58">
        <f>H77</f>
        <v>9.868</v>
      </c>
      <c r="I78" s="58"/>
      <c r="J78" s="58">
        <f>J77</f>
        <v>0</v>
      </c>
      <c r="K78" s="58">
        <f>K77</f>
        <v>9.868</v>
      </c>
    </row>
    <row r="79" spans="1:11" ht="30.75" thickBot="1">
      <c r="A79" s="138"/>
      <c r="B79" s="86" t="s">
        <v>133</v>
      </c>
      <c r="C79" s="87"/>
      <c r="D79" s="119">
        <f>D64+D75+D76</f>
        <v>41.289</v>
      </c>
      <c r="E79" s="139"/>
      <c r="F79" s="140">
        <f>F64+F75+F76</f>
        <v>3</v>
      </c>
      <c r="G79" s="141"/>
      <c r="H79" s="119">
        <f>H64+H75+H78</f>
        <v>48.157000000000004</v>
      </c>
      <c r="I79" s="119"/>
      <c r="J79" s="119">
        <f>J64+J75+J78</f>
        <v>7.5</v>
      </c>
      <c r="K79" s="119">
        <f>K64+K75+K78</f>
        <v>23.117</v>
      </c>
    </row>
    <row r="80" spans="1:11" ht="15.75" thickBot="1">
      <c r="A80" s="142" t="s">
        <v>134</v>
      </c>
      <c r="B80" s="30" t="s">
        <v>135</v>
      </c>
      <c r="C80" s="104"/>
      <c r="D80" s="124"/>
      <c r="E80" s="79"/>
      <c r="F80" s="95"/>
      <c r="G80" s="93"/>
      <c r="H80" s="94"/>
      <c r="I80" s="96"/>
      <c r="J80" s="48"/>
      <c r="K80" s="19"/>
    </row>
    <row r="81" spans="1:11" s="131" customFormat="1" ht="28.5">
      <c r="A81" s="143" t="s">
        <v>14</v>
      </c>
      <c r="B81" s="130" t="s">
        <v>136</v>
      </c>
      <c r="C81" s="45" t="s">
        <v>137</v>
      </c>
      <c r="D81" s="53">
        <v>8.016</v>
      </c>
      <c r="E81" s="45"/>
      <c r="F81" s="53"/>
      <c r="G81" s="45" t="s">
        <v>137</v>
      </c>
      <c r="H81" s="53">
        <v>8.016</v>
      </c>
      <c r="I81" s="17" t="s">
        <v>138</v>
      </c>
      <c r="J81" s="48"/>
      <c r="K81" s="19"/>
    </row>
    <row r="82" spans="1:11" ht="14.25">
      <c r="A82" s="39"/>
      <c r="B82" s="40"/>
      <c r="C82" s="41" t="s">
        <v>139</v>
      </c>
      <c r="D82" s="42">
        <v>2</v>
      </c>
      <c r="E82" s="43" t="s">
        <v>140</v>
      </c>
      <c r="F82" s="44">
        <v>0.83</v>
      </c>
      <c r="G82" s="45" t="s">
        <v>141</v>
      </c>
      <c r="H82" s="53">
        <v>1.17</v>
      </c>
      <c r="I82" s="17" t="s">
        <v>142</v>
      </c>
      <c r="J82" s="48"/>
      <c r="K82" s="19"/>
    </row>
    <row r="83" spans="1:11" ht="14.25">
      <c r="A83" s="39"/>
      <c r="B83" s="40"/>
      <c r="C83" s="45" t="s">
        <v>143</v>
      </c>
      <c r="D83" s="53">
        <v>0.25</v>
      </c>
      <c r="E83" s="43" t="s">
        <v>143</v>
      </c>
      <c r="F83" s="44">
        <v>0.25</v>
      </c>
      <c r="G83" s="45"/>
      <c r="H83" s="53"/>
      <c r="I83" s="17"/>
      <c r="J83" s="48"/>
      <c r="K83" s="19"/>
    </row>
    <row r="84" spans="1:11" ht="42.75">
      <c r="A84" s="39"/>
      <c r="B84" s="40"/>
      <c r="C84" s="45" t="s">
        <v>144</v>
      </c>
      <c r="D84" s="53">
        <v>3.194</v>
      </c>
      <c r="E84" s="144"/>
      <c r="F84" s="53"/>
      <c r="G84" s="132" t="s">
        <v>144</v>
      </c>
      <c r="H84" s="132">
        <v>3.194</v>
      </c>
      <c r="I84" s="132" t="s">
        <v>145</v>
      </c>
      <c r="J84" s="132">
        <v>2.054</v>
      </c>
      <c r="K84" s="19"/>
    </row>
    <row r="85" spans="1:11" ht="28.5">
      <c r="A85" s="39"/>
      <c r="B85" s="40"/>
      <c r="C85" s="144" t="s">
        <v>146</v>
      </c>
      <c r="D85" s="53">
        <v>1.5</v>
      </c>
      <c r="E85" s="145" t="s">
        <v>146</v>
      </c>
      <c r="F85" s="44">
        <v>1.5</v>
      </c>
      <c r="G85" s="45"/>
      <c r="H85" s="53">
        <v>0</v>
      </c>
      <c r="I85" s="17"/>
      <c r="J85" s="48"/>
      <c r="K85" s="19"/>
    </row>
    <row r="86" spans="1:11" ht="14.25">
      <c r="A86" s="54"/>
      <c r="B86" s="55" t="s">
        <v>147</v>
      </c>
      <c r="C86" s="41"/>
      <c r="D86" s="56">
        <f>SUM(D81:D85)</f>
        <v>14.96</v>
      </c>
      <c r="E86" s="56"/>
      <c r="F86" s="56">
        <f>SUM(F81:F85)</f>
        <v>2.58</v>
      </c>
      <c r="G86" s="56"/>
      <c r="H86" s="58">
        <f>SUM(H81:H85)</f>
        <v>12.379999999999999</v>
      </c>
      <c r="I86" s="59"/>
      <c r="J86" s="60">
        <f>SUM(J81:J85)</f>
        <v>2.054</v>
      </c>
      <c r="K86" s="60">
        <f>SUM(K81:K85)</f>
        <v>0</v>
      </c>
    </row>
    <row r="87" spans="1:11" ht="28.5">
      <c r="A87" s="146" t="s">
        <v>30</v>
      </c>
      <c r="B87" s="147" t="s">
        <v>148</v>
      </c>
      <c r="C87" s="213" t="s">
        <v>149</v>
      </c>
      <c r="D87" s="214">
        <v>1.575</v>
      </c>
      <c r="E87" s="145" t="s">
        <v>150</v>
      </c>
      <c r="F87" s="149">
        <v>0.025</v>
      </c>
      <c r="G87" s="144"/>
      <c r="H87" s="53"/>
      <c r="I87" s="17" t="s">
        <v>151</v>
      </c>
      <c r="J87" s="48"/>
      <c r="K87" s="19"/>
    </row>
    <row r="88" spans="1:11" ht="28.5">
      <c r="A88" s="150"/>
      <c r="B88" s="147"/>
      <c r="C88" s="213"/>
      <c r="D88" s="214"/>
      <c r="E88" s="145"/>
      <c r="F88" s="149"/>
      <c r="G88" s="144" t="s">
        <v>152</v>
      </c>
      <c r="H88" s="53">
        <v>0.02</v>
      </c>
      <c r="I88" s="17"/>
      <c r="J88" s="48"/>
      <c r="K88" s="19"/>
    </row>
    <row r="89" spans="1:11" ht="28.5">
      <c r="A89" s="150"/>
      <c r="B89" s="147"/>
      <c r="C89" s="213"/>
      <c r="D89" s="214"/>
      <c r="E89" s="145" t="s">
        <v>153</v>
      </c>
      <c r="F89" s="149">
        <v>1.43</v>
      </c>
      <c r="G89" s="144"/>
      <c r="H89" s="53"/>
      <c r="I89" s="17"/>
      <c r="J89" s="48"/>
      <c r="K89" s="19"/>
    </row>
    <row r="90" spans="1:11" ht="28.5">
      <c r="A90" s="150"/>
      <c r="B90" s="147"/>
      <c r="C90" s="213"/>
      <c r="D90" s="214"/>
      <c r="E90" s="145"/>
      <c r="F90" s="151"/>
      <c r="G90" s="144" t="s">
        <v>154</v>
      </c>
      <c r="H90" s="53">
        <v>0.1</v>
      </c>
      <c r="I90" s="17"/>
      <c r="J90" s="48"/>
      <c r="K90" s="19"/>
    </row>
    <row r="91" spans="1:11" ht="14.25">
      <c r="A91" s="150"/>
      <c r="B91" s="55" t="s">
        <v>155</v>
      </c>
      <c r="C91" s="148"/>
      <c r="D91" s="56">
        <v>1.575</v>
      </c>
      <c r="E91" s="145"/>
      <c r="F91" s="152">
        <f>SUM(F87:F90)</f>
        <v>1.4549999999999998</v>
      </c>
      <c r="G91" s="152"/>
      <c r="H91" s="153">
        <f>SUM(H87:H90)</f>
        <v>0.12000000000000001</v>
      </c>
      <c r="I91" s="154"/>
      <c r="J91" s="155">
        <f>SUM(J87:J90)</f>
        <v>0</v>
      </c>
      <c r="K91" s="155">
        <f>SUM(K87:K90)</f>
        <v>0</v>
      </c>
    </row>
    <row r="92" spans="1:11" ht="28.5">
      <c r="A92" s="61" t="s">
        <v>38</v>
      </c>
      <c r="B92" s="40" t="s">
        <v>156</v>
      </c>
      <c r="C92" s="104"/>
      <c r="D92" s="124"/>
      <c r="E92" s="79"/>
      <c r="F92" s="95"/>
      <c r="G92" s="93"/>
      <c r="H92" s="94"/>
      <c r="I92" s="96"/>
      <c r="J92" s="48"/>
      <c r="K92" s="19"/>
    </row>
    <row r="93" spans="1:11" ht="28.5">
      <c r="A93" s="39"/>
      <c r="B93" s="40"/>
      <c r="C93" s="41" t="s">
        <v>157</v>
      </c>
      <c r="D93" s="42">
        <v>4.09</v>
      </c>
      <c r="E93" s="43"/>
      <c r="F93" s="34"/>
      <c r="G93" s="132" t="s">
        <v>157</v>
      </c>
      <c r="H93" s="132">
        <v>4.09</v>
      </c>
      <c r="I93" s="132" t="s">
        <v>158</v>
      </c>
      <c r="J93" s="132">
        <v>2</v>
      </c>
      <c r="K93" s="19">
        <v>2.09</v>
      </c>
    </row>
    <row r="94" spans="1:11" ht="14.25">
      <c r="A94" s="39"/>
      <c r="B94" s="40"/>
      <c r="C94" s="41" t="s">
        <v>159</v>
      </c>
      <c r="D94" s="42">
        <v>0.6</v>
      </c>
      <c r="E94" s="43" t="s">
        <v>159</v>
      </c>
      <c r="F94" s="44">
        <v>0.6</v>
      </c>
      <c r="G94" s="45"/>
      <c r="H94" s="53">
        <v>0</v>
      </c>
      <c r="I94" s="17" t="s">
        <v>160</v>
      </c>
      <c r="J94" s="48"/>
      <c r="K94" s="19"/>
    </row>
    <row r="95" spans="1:11" ht="14.25">
      <c r="A95" s="39"/>
      <c r="B95" s="40"/>
      <c r="C95" s="41" t="s">
        <v>161</v>
      </c>
      <c r="D95" s="42">
        <v>3.173</v>
      </c>
      <c r="E95" s="43"/>
      <c r="F95" s="44"/>
      <c r="G95" s="45" t="s">
        <v>161</v>
      </c>
      <c r="H95" s="53">
        <v>3.173</v>
      </c>
      <c r="I95" s="17" t="s">
        <v>160</v>
      </c>
      <c r="J95" s="48"/>
      <c r="K95" s="19"/>
    </row>
    <row r="96" spans="1:11" ht="28.5">
      <c r="A96" s="39"/>
      <c r="B96" s="40"/>
      <c r="C96" s="41" t="s">
        <v>162</v>
      </c>
      <c r="D96" s="42">
        <v>2.545</v>
      </c>
      <c r="E96" s="43"/>
      <c r="F96" s="44"/>
      <c r="G96" s="132" t="s">
        <v>162</v>
      </c>
      <c r="H96" s="132">
        <v>2.545</v>
      </c>
      <c r="I96" s="132" t="s">
        <v>160</v>
      </c>
      <c r="J96" s="132">
        <v>2.045</v>
      </c>
      <c r="K96" s="19">
        <v>0.5</v>
      </c>
    </row>
    <row r="97" spans="1:11" ht="14.25">
      <c r="A97" s="39"/>
      <c r="B97" s="40"/>
      <c r="C97" s="43" t="s">
        <v>163</v>
      </c>
      <c r="D97" s="44">
        <v>1.255</v>
      </c>
      <c r="E97" s="43"/>
      <c r="F97" s="44"/>
      <c r="G97" s="43" t="s">
        <v>163</v>
      </c>
      <c r="H97" s="44">
        <v>1.255</v>
      </c>
      <c r="I97" s="17"/>
      <c r="J97" s="48"/>
      <c r="K97" s="19"/>
    </row>
    <row r="98" spans="1:11" ht="14.25">
      <c r="A98" s="54"/>
      <c r="B98" s="55" t="s">
        <v>164</v>
      </c>
      <c r="C98" s="41"/>
      <c r="D98" s="56">
        <f>SUM(D93:D97)</f>
        <v>11.663</v>
      </c>
      <c r="E98" s="43"/>
      <c r="F98" s="101">
        <f>SUM(F93:F97)</f>
        <v>0.6</v>
      </c>
      <c r="G98" s="45"/>
      <c r="H98" s="58">
        <f>SUM(H93:H97)</f>
        <v>11.062999999999999</v>
      </c>
      <c r="I98" s="59"/>
      <c r="J98" s="60">
        <f>SUM(J93:J97)</f>
        <v>4.045</v>
      </c>
      <c r="K98" s="60">
        <f>SUM(K93:K97)</f>
        <v>2.59</v>
      </c>
    </row>
    <row r="99" spans="1:11" ht="28.5">
      <c r="A99" s="61" t="s">
        <v>165</v>
      </c>
      <c r="B99" s="130" t="s">
        <v>166</v>
      </c>
      <c r="C99" s="41" t="s">
        <v>167</v>
      </c>
      <c r="D99" s="42">
        <v>1.9</v>
      </c>
      <c r="E99" s="79"/>
      <c r="F99" s="95"/>
      <c r="G99" s="132" t="s">
        <v>167</v>
      </c>
      <c r="H99" s="132">
        <v>1.9</v>
      </c>
      <c r="I99" s="132" t="s">
        <v>168</v>
      </c>
      <c r="J99" s="132">
        <v>1.9</v>
      </c>
      <c r="K99" s="19"/>
    </row>
    <row r="100" spans="1:11" ht="14.25">
      <c r="A100" s="39"/>
      <c r="B100" s="40"/>
      <c r="C100" s="41" t="s">
        <v>169</v>
      </c>
      <c r="D100" s="42">
        <v>0.7</v>
      </c>
      <c r="E100" s="79"/>
      <c r="F100" s="95"/>
      <c r="G100" s="51" t="s">
        <v>169</v>
      </c>
      <c r="H100" s="51">
        <v>0.7</v>
      </c>
      <c r="I100" s="51" t="s">
        <v>168</v>
      </c>
      <c r="J100" s="51"/>
      <c r="K100" s="51">
        <f>H100</f>
        <v>0.7</v>
      </c>
    </row>
    <row r="101" spans="1:11" ht="14.25">
      <c r="A101" s="39"/>
      <c r="B101" s="40"/>
      <c r="C101" s="45" t="s">
        <v>170</v>
      </c>
      <c r="D101" s="53">
        <v>0.8</v>
      </c>
      <c r="E101" s="43" t="s">
        <v>170</v>
      </c>
      <c r="F101" s="44">
        <v>0.8</v>
      </c>
      <c r="G101" s="45"/>
      <c r="H101" s="53"/>
      <c r="I101" s="17"/>
      <c r="J101" s="48"/>
      <c r="K101" s="19"/>
    </row>
    <row r="102" spans="1:11" s="131" customFormat="1" ht="14.25">
      <c r="A102" s="156"/>
      <c r="B102" s="130"/>
      <c r="C102" s="45" t="s">
        <v>171</v>
      </c>
      <c r="D102" s="53">
        <v>0.9</v>
      </c>
      <c r="E102" s="43"/>
      <c r="F102" s="44"/>
      <c r="G102" s="51" t="s">
        <v>171</v>
      </c>
      <c r="H102" s="51">
        <v>0.9</v>
      </c>
      <c r="I102" s="51" t="s">
        <v>168</v>
      </c>
      <c r="J102" s="51"/>
      <c r="K102" s="51">
        <f>H102</f>
        <v>0.9</v>
      </c>
    </row>
    <row r="103" spans="1:11" ht="15">
      <c r="A103" s="39"/>
      <c r="B103" s="40"/>
      <c r="C103" s="41" t="s">
        <v>172</v>
      </c>
      <c r="D103" s="42">
        <v>6.7</v>
      </c>
      <c r="E103" s="43"/>
      <c r="F103" s="34"/>
      <c r="G103" s="45" t="s">
        <v>172</v>
      </c>
      <c r="H103" s="53">
        <v>6.7</v>
      </c>
      <c r="I103" s="17" t="s">
        <v>168</v>
      </c>
      <c r="J103" s="48"/>
      <c r="K103" s="19"/>
    </row>
    <row r="104" spans="1:11" ht="28.5">
      <c r="A104" s="39"/>
      <c r="B104" s="40"/>
      <c r="C104" s="41" t="s">
        <v>173</v>
      </c>
      <c r="D104" s="42">
        <v>2.3</v>
      </c>
      <c r="E104" s="43"/>
      <c r="F104" s="44"/>
      <c r="G104" s="132" t="s">
        <v>173</v>
      </c>
      <c r="H104" s="132">
        <v>2.3</v>
      </c>
      <c r="I104" s="132" t="s">
        <v>174</v>
      </c>
      <c r="J104" s="132">
        <v>2.3</v>
      </c>
      <c r="K104" s="19"/>
    </row>
    <row r="105" spans="1:11" ht="14.25">
      <c r="A105" s="39"/>
      <c r="B105" s="40"/>
      <c r="C105" s="45" t="s">
        <v>175</v>
      </c>
      <c r="D105" s="53">
        <v>1.35</v>
      </c>
      <c r="E105" s="43" t="s">
        <v>175</v>
      </c>
      <c r="F105" s="44">
        <v>1.35</v>
      </c>
      <c r="G105" s="45"/>
      <c r="H105" s="53"/>
      <c r="I105" s="17"/>
      <c r="J105" s="48"/>
      <c r="K105" s="19"/>
    </row>
    <row r="106" spans="1:11" ht="28.5">
      <c r="A106" s="39"/>
      <c r="B106" s="40"/>
      <c r="C106" s="45" t="s">
        <v>176</v>
      </c>
      <c r="D106" s="53">
        <v>3.054</v>
      </c>
      <c r="E106" s="43"/>
      <c r="F106" s="44"/>
      <c r="G106" s="45" t="s">
        <v>176</v>
      </c>
      <c r="H106" s="53">
        <v>3.054</v>
      </c>
      <c r="I106" s="17" t="s">
        <v>177</v>
      </c>
      <c r="J106" s="48"/>
      <c r="K106" s="19"/>
    </row>
    <row r="107" spans="1:11" s="157" customFormat="1" ht="14.25">
      <c r="A107" s="54"/>
      <c r="B107" s="55" t="s">
        <v>178</v>
      </c>
      <c r="C107" s="41"/>
      <c r="D107" s="56">
        <f>SUM(D99:D106)</f>
        <v>17.704</v>
      </c>
      <c r="E107" s="56"/>
      <c r="F107" s="56">
        <f>SUM(F99:F106)</f>
        <v>2.1500000000000004</v>
      </c>
      <c r="G107" s="56"/>
      <c r="H107" s="58">
        <f>SUM(H99:H106)</f>
        <v>15.554</v>
      </c>
      <c r="I107" s="59"/>
      <c r="J107" s="60">
        <f>SUM(J99:J106)</f>
        <v>4.199999999999999</v>
      </c>
      <c r="K107" s="60">
        <f>SUM(K99:K106)</f>
        <v>1.6</v>
      </c>
    </row>
    <row r="108" spans="1:11" ht="28.5">
      <c r="A108" s="64" t="s">
        <v>179</v>
      </c>
      <c r="B108" s="40" t="s">
        <v>180</v>
      </c>
      <c r="C108" s="41" t="s">
        <v>181</v>
      </c>
      <c r="D108" s="103">
        <v>1.3</v>
      </c>
      <c r="E108" s="79"/>
      <c r="F108" s="95"/>
      <c r="G108" s="19" t="s">
        <v>181</v>
      </c>
      <c r="H108" s="19">
        <v>1.3</v>
      </c>
      <c r="I108" s="19" t="s">
        <v>182</v>
      </c>
      <c r="J108" s="19"/>
      <c r="K108" s="19">
        <v>1.3</v>
      </c>
    </row>
    <row r="109" spans="1:11" ht="14.25">
      <c r="A109" s="39"/>
      <c r="B109" s="40"/>
      <c r="C109" s="41" t="s">
        <v>183</v>
      </c>
      <c r="D109" s="103">
        <v>2</v>
      </c>
      <c r="E109" s="79"/>
      <c r="F109" s="95"/>
      <c r="G109" s="45" t="s">
        <v>183</v>
      </c>
      <c r="H109" s="106">
        <v>2</v>
      </c>
      <c r="I109" s="17" t="s">
        <v>182</v>
      </c>
      <c r="J109" s="48"/>
      <c r="K109" s="19"/>
    </row>
    <row r="110" spans="1:11" ht="14.25">
      <c r="A110" s="39"/>
      <c r="B110" s="40"/>
      <c r="C110" s="45" t="s">
        <v>184</v>
      </c>
      <c r="D110" s="53">
        <v>1.6</v>
      </c>
      <c r="E110" s="43" t="s">
        <v>184</v>
      </c>
      <c r="F110" s="44">
        <v>1.6</v>
      </c>
      <c r="G110" s="45"/>
      <c r="H110" s="106"/>
      <c r="I110" s="17"/>
      <c r="J110" s="48"/>
      <c r="K110" s="19"/>
    </row>
    <row r="111" spans="1:11" ht="14.25">
      <c r="A111" s="39"/>
      <c r="B111" s="55" t="s">
        <v>185</v>
      </c>
      <c r="C111" s="41"/>
      <c r="D111" s="56">
        <f>SUM(D108:D110)</f>
        <v>4.9</v>
      </c>
      <c r="E111" s="56"/>
      <c r="F111" s="56">
        <f>SUM(F108:F110)</f>
        <v>1.6</v>
      </c>
      <c r="G111" s="56"/>
      <c r="H111" s="58">
        <f>SUM(H108:H110)</f>
        <v>3.3</v>
      </c>
      <c r="I111" s="59"/>
      <c r="J111" s="60">
        <f>SUM(J108:J110)</f>
        <v>0</v>
      </c>
      <c r="K111" s="60">
        <f>SUM(K108:K110)</f>
        <v>1.3</v>
      </c>
    </row>
    <row r="112" spans="1:11" ht="28.5">
      <c r="A112" s="61" t="s">
        <v>186</v>
      </c>
      <c r="B112" s="40" t="s">
        <v>187</v>
      </c>
      <c r="C112" s="41" t="s">
        <v>188</v>
      </c>
      <c r="D112" s="103">
        <v>4.524</v>
      </c>
      <c r="E112" s="43"/>
      <c r="F112" s="44"/>
      <c r="G112" s="132" t="s">
        <v>188</v>
      </c>
      <c r="H112" s="132">
        <v>4.524</v>
      </c>
      <c r="I112" s="132" t="s">
        <v>138</v>
      </c>
      <c r="J112" s="132">
        <v>2</v>
      </c>
      <c r="K112" s="19"/>
    </row>
    <row r="113" spans="1:11" ht="14.25">
      <c r="A113" s="61"/>
      <c r="B113" s="55" t="s">
        <v>189</v>
      </c>
      <c r="C113" s="41"/>
      <c r="D113" s="56">
        <v>4.524</v>
      </c>
      <c r="E113" s="43"/>
      <c r="F113" s="44"/>
      <c r="G113" s="45"/>
      <c r="H113" s="58">
        <v>4.524</v>
      </c>
      <c r="I113" s="59"/>
      <c r="J113" s="60">
        <f>J112</f>
        <v>2</v>
      </c>
      <c r="K113" s="60">
        <f>K112</f>
        <v>0</v>
      </c>
    </row>
    <row r="114" spans="1:11" ht="28.5">
      <c r="A114" s="61" t="s">
        <v>190</v>
      </c>
      <c r="B114" s="40" t="s">
        <v>191</v>
      </c>
      <c r="C114" s="41" t="s">
        <v>192</v>
      </c>
      <c r="D114" s="103">
        <v>4.667</v>
      </c>
      <c r="E114" s="43"/>
      <c r="F114" s="44"/>
      <c r="G114" s="45" t="s">
        <v>192</v>
      </c>
      <c r="H114" s="106">
        <v>4.667</v>
      </c>
      <c r="I114" s="17" t="s">
        <v>193</v>
      </c>
      <c r="J114" s="48"/>
      <c r="K114" s="19"/>
    </row>
    <row r="115" spans="1:11" ht="14.25">
      <c r="A115" s="39"/>
      <c r="B115" s="40"/>
      <c r="C115" s="45" t="s">
        <v>194</v>
      </c>
      <c r="D115" s="53">
        <v>1.5</v>
      </c>
      <c r="E115" s="43" t="s">
        <v>194</v>
      </c>
      <c r="F115" s="44">
        <v>1.5</v>
      </c>
      <c r="G115" s="45"/>
      <c r="H115" s="106"/>
      <c r="I115" s="17"/>
      <c r="J115" s="48"/>
      <c r="K115" s="19"/>
    </row>
    <row r="116" spans="1:11" ht="15">
      <c r="A116" s="64"/>
      <c r="B116" s="55" t="s">
        <v>195</v>
      </c>
      <c r="C116" s="41"/>
      <c r="D116" s="56">
        <f>SUM(D114:D115)</f>
        <v>6.167</v>
      </c>
      <c r="E116" s="43"/>
      <c r="F116" s="101">
        <f>SUM(F114:F115)</f>
        <v>1.5</v>
      </c>
      <c r="G116" s="35"/>
      <c r="H116" s="58">
        <f>SUM(H114:H115)</f>
        <v>4.667</v>
      </c>
      <c r="I116" s="59"/>
      <c r="J116" s="60">
        <f>SUM(J114:J115)</f>
        <v>0</v>
      </c>
      <c r="K116" s="60">
        <f>SUM(K114:K115)</f>
        <v>0</v>
      </c>
    </row>
    <row r="117" spans="1:11" ht="30.75" thickBot="1">
      <c r="A117" s="118"/>
      <c r="B117" s="86" t="s">
        <v>196</v>
      </c>
      <c r="C117" s="87"/>
      <c r="D117" s="158">
        <f>D86+D91+D98+D107+D111+D113+D116</f>
        <v>61.493</v>
      </c>
      <c r="E117" s="140"/>
      <c r="F117" s="140">
        <f>F86+F91+F98+F107+F111+F113+F116</f>
        <v>9.885</v>
      </c>
      <c r="G117" s="120"/>
      <c r="H117" s="158">
        <f>H86+H91+H98+H107+H111+H113+H116</f>
        <v>51.608</v>
      </c>
      <c r="I117" s="159"/>
      <c r="J117" s="160">
        <f>J86+J91+J98+J107+J111+J113+J116</f>
        <v>12.299</v>
      </c>
      <c r="K117" s="160">
        <f>K86+K91+K98+K107+K111+K113+K116</f>
        <v>5.489999999999999</v>
      </c>
    </row>
    <row r="118" spans="1:11" ht="15">
      <c r="A118" s="123" t="s">
        <v>197</v>
      </c>
      <c r="B118" s="30" t="s">
        <v>198</v>
      </c>
      <c r="C118" s="104"/>
      <c r="D118" s="124"/>
      <c r="E118" s="79"/>
      <c r="F118" s="95"/>
      <c r="G118" s="93"/>
      <c r="H118" s="94"/>
      <c r="I118" s="96"/>
      <c r="J118" s="48"/>
      <c r="K118" s="19"/>
    </row>
    <row r="119" spans="1:11" ht="28.5">
      <c r="A119" s="125" t="s">
        <v>14</v>
      </c>
      <c r="B119" s="161" t="s">
        <v>199</v>
      </c>
      <c r="C119" s="45" t="s">
        <v>200</v>
      </c>
      <c r="D119" s="94">
        <v>1</v>
      </c>
      <c r="E119" s="145" t="s">
        <v>201</v>
      </c>
      <c r="F119" s="44">
        <v>0.3</v>
      </c>
      <c r="G119" s="93"/>
      <c r="H119" s="94"/>
      <c r="I119" s="47" t="s">
        <v>202</v>
      </c>
      <c r="J119" s="48"/>
      <c r="K119" s="19"/>
    </row>
    <row r="120" spans="1:11" ht="28.5">
      <c r="A120" s="39"/>
      <c r="B120" s="40"/>
      <c r="C120" s="41"/>
      <c r="D120" s="56"/>
      <c r="E120" s="145" t="s">
        <v>203</v>
      </c>
      <c r="F120" s="44">
        <v>0.7</v>
      </c>
      <c r="G120" s="35"/>
      <c r="H120" s="162"/>
      <c r="I120" s="47"/>
      <c r="J120" s="48"/>
      <c r="K120" s="19"/>
    </row>
    <row r="121" spans="1:11" ht="14.25">
      <c r="A121" s="39"/>
      <c r="B121" s="40"/>
      <c r="C121" s="45" t="s">
        <v>204</v>
      </c>
      <c r="D121" s="106">
        <v>2</v>
      </c>
      <c r="E121" s="145"/>
      <c r="F121" s="44"/>
      <c r="G121" s="45" t="s">
        <v>204</v>
      </c>
      <c r="H121" s="106">
        <v>2</v>
      </c>
      <c r="I121" s="47" t="s">
        <v>202</v>
      </c>
      <c r="J121" s="48"/>
      <c r="K121" s="19"/>
    </row>
    <row r="122" spans="1:11" ht="14.25">
      <c r="A122" s="39"/>
      <c r="B122" s="55" t="s">
        <v>205</v>
      </c>
      <c r="C122" s="41"/>
      <c r="D122" s="56">
        <f>SUM(D119:D121)</f>
        <v>3</v>
      </c>
      <c r="E122" s="56"/>
      <c r="F122" s="56">
        <f>SUM(F119:F121)</f>
        <v>1</v>
      </c>
      <c r="G122" s="56"/>
      <c r="H122" s="58">
        <f>SUM(H119:H121)</f>
        <v>2</v>
      </c>
      <c r="I122" s="59"/>
      <c r="J122" s="60">
        <f>SUM(J119:J121)</f>
        <v>0</v>
      </c>
      <c r="K122" s="60">
        <f>SUM(K119:K121)</f>
        <v>0</v>
      </c>
    </row>
    <row r="123" spans="1:11" ht="14.25">
      <c r="A123" s="143" t="s">
        <v>30</v>
      </c>
      <c r="B123" s="130" t="s">
        <v>206</v>
      </c>
      <c r="C123" s="41" t="s">
        <v>207</v>
      </c>
      <c r="D123" s="42">
        <v>1</v>
      </c>
      <c r="E123" s="43"/>
      <c r="F123" s="44"/>
      <c r="G123" s="41" t="s">
        <v>207</v>
      </c>
      <c r="H123" s="42">
        <v>1</v>
      </c>
      <c r="I123" s="47" t="s">
        <v>208</v>
      </c>
      <c r="J123" s="48"/>
      <c r="K123" s="19"/>
    </row>
    <row r="124" spans="1:11" ht="28.5">
      <c r="A124" s="156"/>
      <c r="B124" s="130"/>
      <c r="C124" s="41" t="s">
        <v>209</v>
      </c>
      <c r="D124" s="42">
        <v>2</v>
      </c>
      <c r="E124" s="43"/>
      <c r="F124" s="44"/>
      <c r="G124" s="126" t="s">
        <v>209</v>
      </c>
      <c r="H124" s="126">
        <v>2</v>
      </c>
      <c r="I124" s="126"/>
      <c r="J124" s="48"/>
      <c r="K124" s="19">
        <f>H124</f>
        <v>2</v>
      </c>
    </row>
    <row r="125" spans="1:11" ht="14.25">
      <c r="A125" s="156"/>
      <c r="B125" s="130"/>
      <c r="C125" s="45" t="s">
        <v>210</v>
      </c>
      <c r="D125" s="53">
        <v>1.4</v>
      </c>
      <c r="E125" s="43"/>
      <c r="F125" s="44"/>
      <c r="G125" s="45" t="s">
        <v>210</v>
      </c>
      <c r="H125" s="53">
        <v>1.4</v>
      </c>
      <c r="I125" s="47" t="s">
        <v>208</v>
      </c>
      <c r="J125" s="48"/>
      <c r="K125" s="19"/>
    </row>
    <row r="126" spans="1:11" ht="14.25">
      <c r="A126" s="156"/>
      <c r="B126" s="130"/>
      <c r="C126" s="45"/>
      <c r="D126" s="53"/>
      <c r="E126" s="43"/>
      <c r="F126" s="44"/>
      <c r="G126" s="45"/>
      <c r="H126" s="53"/>
      <c r="I126" s="47"/>
      <c r="J126" s="163"/>
      <c r="K126" s="19"/>
    </row>
    <row r="127" spans="1:11" ht="42.75">
      <c r="A127" s="156"/>
      <c r="B127" s="130"/>
      <c r="C127" s="45" t="s">
        <v>211</v>
      </c>
      <c r="D127" s="53">
        <v>1</v>
      </c>
      <c r="E127" s="43"/>
      <c r="F127" s="44"/>
      <c r="G127" s="132" t="s">
        <v>211</v>
      </c>
      <c r="H127" s="132">
        <v>1</v>
      </c>
      <c r="I127" s="132" t="s">
        <v>212</v>
      </c>
      <c r="J127" s="132">
        <v>1</v>
      </c>
      <c r="K127" s="19"/>
    </row>
    <row r="128" spans="1:11" ht="28.5">
      <c r="A128" s="156"/>
      <c r="B128" s="130"/>
      <c r="C128" s="45" t="s">
        <v>213</v>
      </c>
      <c r="D128" s="53">
        <v>1</v>
      </c>
      <c r="E128" s="43"/>
      <c r="F128" s="44"/>
      <c r="G128" s="126" t="s">
        <v>213</v>
      </c>
      <c r="H128" s="126">
        <v>1</v>
      </c>
      <c r="I128" s="126"/>
      <c r="J128" s="164"/>
      <c r="K128" s="19">
        <f>H128</f>
        <v>1</v>
      </c>
    </row>
    <row r="129" spans="1:11" ht="57">
      <c r="A129" s="156"/>
      <c r="B129" s="130"/>
      <c r="C129" s="45" t="s">
        <v>214</v>
      </c>
      <c r="D129" s="53">
        <v>4.8</v>
      </c>
      <c r="E129" s="43"/>
      <c r="F129" s="44"/>
      <c r="G129" s="45" t="s">
        <v>214</v>
      </c>
      <c r="H129" s="106">
        <v>4.8</v>
      </c>
      <c r="I129" s="47" t="s">
        <v>215</v>
      </c>
      <c r="J129" s="48"/>
      <c r="K129" s="19"/>
    </row>
    <row r="130" spans="1:11" ht="28.5">
      <c r="A130" s="156"/>
      <c r="B130" s="130"/>
      <c r="C130" s="45" t="s">
        <v>216</v>
      </c>
      <c r="D130" s="53">
        <v>1</v>
      </c>
      <c r="E130" s="45"/>
      <c r="F130" s="44"/>
      <c r="G130" s="126" t="s">
        <v>216</v>
      </c>
      <c r="H130" s="126">
        <v>1</v>
      </c>
      <c r="I130" s="126" t="s">
        <v>217</v>
      </c>
      <c r="J130" s="48"/>
      <c r="K130" s="19">
        <f>H130</f>
        <v>1</v>
      </c>
    </row>
    <row r="131" spans="1:11" ht="14.25">
      <c r="A131" s="156"/>
      <c r="B131" s="130"/>
      <c r="C131" s="43" t="s">
        <v>218</v>
      </c>
      <c r="D131" s="53">
        <v>1</v>
      </c>
      <c r="E131" s="43" t="s">
        <v>218</v>
      </c>
      <c r="F131" s="44">
        <v>1</v>
      </c>
      <c r="G131" s="45"/>
      <c r="H131" s="53"/>
      <c r="I131" s="47"/>
      <c r="J131" s="48"/>
      <c r="K131" s="19"/>
    </row>
    <row r="132" spans="1:11" ht="28.5">
      <c r="A132" s="156"/>
      <c r="B132" s="130"/>
      <c r="C132" s="45" t="s">
        <v>219</v>
      </c>
      <c r="D132" s="53">
        <v>0.642</v>
      </c>
      <c r="E132" s="43"/>
      <c r="F132" s="44"/>
      <c r="G132" s="132" t="s">
        <v>219</v>
      </c>
      <c r="H132" s="132">
        <v>0.642</v>
      </c>
      <c r="I132" s="132" t="s">
        <v>217</v>
      </c>
      <c r="J132" s="132">
        <v>0.642</v>
      </c>
      <c r="K132" s="19"/>
    </row>
    <row r="133" spans="1:11" ht="28.5">
      <c r="A133" s="156"/>
      <c r="B133" s="130"/>
      <c r="C133" s="45" t="s">
        <v>220</v>
      </c>
      <c r="D133" s="106">
        <v>0.358</v>
      </c>
      <c r="E133" s="43"/>
      <c r="F133" s="44"/>
      <c r="G133" s="132" t="s">
        <v>220</v>
      </c>
      <c r="H133" s="132">
        <v>0.358</v>
      </c>
      <c r="I133" s="132" t="s">
        <v>217</v>
      </c>
      <c r="J133" s="132">
        <f>H133</f>
        <v>0.358</v>
      </c>
      <c r="K133" s="19"/>
    </row>
    <row r="134" spans="1:11" ht="28.5">
      <c r="A134" s="156"/>
      <c r="B134" s="130"/>
      <c r="C134" s="45" t="s">
        <v>221</v>
      </c>
      <c r="D134" s="53">
        <v>2</v>
      </c>
      <c r="E134" s="43" t="s">
        <v>222</v>
      </c>
      <c r="F134" s="44">
        <v>1</v>
      </c>
      <c r="G134" s="45" t="s">
        <v>223</v>
      </c>
      <c r="H134" s="53">
        <v>1</v>
      </c>
      <c r="I134" s="47" t="s">
        <v>224</v>
      </c>
      <c r="J134" s="48"/>
      <c r="K134" s="19"/>
    </row>
    <row r="135" spans="1:11" ht="14.25">
      <c r="A135" s="133"/>
      <c r="B135" s="55" t="s">
        <v>225</v>
      </c>
      <c r="C135" s="41"/>
      <c r="D135" s="56">
        <f>SUM(D123:D134)</f>
        <v>16.2</v>
      </c>
      <c r="E135" s="56"/>
      <c r="F135" s="56">
        <f>SUM(F123:F134)</f>
        <v>2</v>
      </c>
      <c r="G135" s="56"/>
      <c r="H135" s="58">
        <f>SUM(H123:H134)</f>
        <v>14.2</v>
      </c>
      <c r="I135" s="59"/>
      <c r="J135" s="60">
        <f>SUM(J123:J134)</f>
        <v>2</v>
      </c>
      <c r="K135" s="60">
        <f>SUM(K123:K134)</f>
        <v>4</v>
      </c>
    </row>
    <row r="136" spans="1:11" ht="14.25">
      <c r="A136" s="61" t="s">
        <v>38</v>
      </c>
      <c r="B136" s="130" t="s">
        <v>226</v>
      </c>
      <c r="C136" s="104"/>
      <c r="D136" s="93"/>
      <c r="E136" s="93"/>
      <c r="F136" s="93"/>
      <c r="G136" s="93"/>
      <c r="H136" s="93"/>
      <c r="I136" s="130"/>
      <c r="J136" s="163"/>
      <c r="K136" s="19"/>
    </row>
    <row r="137" spans="1:11" ht="28.5">
      <c r="A137" s="39"/>
      <c r="B137" s="130"/>
      <c r="C137" s="41" t="s">
        <v>227</v>
      </c>
      <c r="D137" s="42">
        <v>2.36</v>
      </c>
      <c r="E137" s="43"/>
      <c r="F137" s="44"/>
      <c r="G137" s="132" t="s">
        <v>227</v>
      </c>
      <c r="H137" s="132">
        <v>2.36</v>
      </c>
      <c r="I137" s="132" t="s">
        <v>228</v>
      </c>
      <c r="J137" s="132">
        <f>H137</f>
        <v>2.36</v>
      </c>
      <c r="K137" s="19"/>
    </row>
    <row r="138" spans="1:11" ht="14.25">
      <c r="A138" s="39"/>
      <c r="B138" s="130"/>
      <c r="C138" s="41" t="s">
        <v>229</v>
      </c>
      <c r="D138" s="42">
        <v>1.3</v>
      </c>
      <c r="E138" s="43" t="s">
        <v>229</v>
      </c>
      <c r="F138" s="44">
        <v>1.3</v>
      </c>
      <c r="G138" s="45"/>
      <c r="H138" s="53"/>
      <c r="I138" s="47" t="s">
        <v>228</v>
      </c>
      <c r="J138" s="48"/>
      <c r="K138" s="19"/>
    </row>
    <row r="139" spans="1:11" ht="28.5">
      <c r="A139" s="39"/>
      <c r="B139" s="130"/>
      <c r="C139" s="41" t="s">
        <v>230</v>
      </c>
      <c r="D139" s="42">
        <v>1</v>
      </c>
      <c r="E139" s="43" t="s">
        <v>230</v>
      </c>
      <c r="F139" s="44">
        <v>1</v>
      </c>
      <c r="G139" s="165"/>
      <c r="H139" s="53"/>
      <c r="I139" s="47" t="s">
        <v>231</v>
      </c>
      <c r="J139" s="48"/>
      <c r="K139" s="19"/>
    </row>
    <row r="140" spans="1:11" ht="28.5">
      <c r="A140" s="39"/>
      <c r="B140" s="130"/>
      <c r="C140" s="45" t="s">
        <v>232</v>
      </c>
      <c r="D140" s="53">
        <v>1</v>
      </c>
      <c r="E140" s="43"/>
      <c r="F140" s="44"/>
      <c r="G140" s="165" t="s">
        <v>232</v>
      </c>
      <c r="H140" s="53">
        <v>1</v>
      </c>
      <c r="I140" s="47" t="s">
        <v>231</v>
      </c>
      <c r="J140" s="48"/>
      <c r="K140" s="19"/>
    </row>
    <row r="141" spans="1:11" ht="14.25">
      <c r="A141" s="39"/>
      <c r="B141" s="130"/>
      <c r="C141" s="45" t="s">
        <v>233</v>
      </c>
      <c r="D141" s="53">
        <v>1.1</v>
      </c>
      <c r="E141" s="43" t="s">
        <v>233</v>
      </c>
      <c r="F141" s="44">
        <v>1.1</v>
      </c>
      <c r="G141" s="45"/>
      <c r="H141" s="53"/>
      <c r="I141" s="47" t="s">
        <v>234</v>
      </c>
      <c r="J141" s="48"/>
      <c r="K141" s="19"/>
    </row>
    <row r="142" spans="1:11" s="168" customFormat="1" ht="14.25">
      <c r="A142" s="166"/>
      <c r="B142" s="167"/>
      <c r="C142" s="43"/>
      <c r="D142" s="44"/>
      <c r="E142" s="43"/>
      <c r="F142" s="44"/>
      <c r="G142" s="43"/>
      <c r="H142" s="44"/>
      <c r="I142" s="47"/>
      <c r="J142" s="48"/>
      <c r="K142" s="19"/>
    </row>
    <row r="143" spans="1:11" ht="14.25">
      <c r="A143" s="54"/>
      <c r="B143" s="55" t="s">
        <v>235</v>
      </c>
      <c r="C143" s="41"/>
      <c r="D143" s="56">
        <f>SUM(D137:D142)</f>
        <v>6.76</v>
      </c>
      <c r="E143" s="56"/>
      <c r="F143" s="56">
        <f>SUM(F137:F142)</f>
        <v>3.4</v>
      </c>
      <c r="G143" s="56"/>
      <c r="H143" s="58">
        <f>SUM(H137:H142)</f>
        <v>3.36</v>
      </c>
      <c r="I143" s="59"/>
      <c r="J143" s="60">
        <f>SUM(J136:J142)</f>
        <v>2.36</v>
      </c>
      <c r="K143" s="60">
        <f>SUM(K136:K142)</f>
        <v>0</v>
      </c>
    </row>
    <row r="144" spans="1:11" ht="28.5">
      <c r="A144" s="169" t="s">
        <v>165</v>
      </c>
      <c r="B144" s="130" t="s">
        <v>236</v>
      </c>
      <c r="C144" s="41"/>
      <c r="D144" s="53"/>
      <c r="E144" s="43"/>
      <c r="F144" s="44"/>
      <c r="G144" s="144"/>
      <c r="H144" s="53"/>
      <c r="I144" s="47"/>
      <c r="J144" s="48"/>
      <c r="K144" s="19"/>
    </row>
    <row r="145" spans="1:11" ht="42.75">
      <c r="A145" s="156"/>
      <c r="B145" s="130"/>
      <c r="C145" s="43" t="s">
        <v>237</v>
      </c>
      <c r="D145" s="44">
        <v>0.93</v>
      </c>
      <c r="E145" s="43" t="s">
        <v>237</v>
      </c>
      <c r="F145" s="44">
        <v>0.93</v>
      </c>
      <c r="G145" s="144"/>
      <c r="H145" s="53"/>
      <c r="I145" s="47" t="s">
        <v>238</v>
      </c>
      <c r="J145" s="48"/>
      <c r="K145" s="19"/>
    </row>
    <row r="146" spans="1:11" ht="42.75">
      <c r="A146" s="156"/>
      <c r="B146" s="130"/>
      <c r="C146" s="144" t="s">
        <v>239</v>
      </c>
      <c r="D146" s="53">
        <f>2.1-1.03</f>
        <v>1.07</v>
      </c>
      <c r="E146" s="43"/>
      <c r="F146" s="44"/>
      <c r="G146" s="132" t="s">
        <v>239</v>
      </c>
      <c r="H146" s="132">
        <f>2.1-1.03</f>
        <v>1.07</v>
      </c>
      <c r="I146" s="132" t="s">
        <v>238</v>
      </c>
      <c r="J146" s="132">
        <v>1.07</v>
      </c>
      <c r="K146" s="19"/>
    </row>
    <row r="147" spans="1:11" ht="28.5">
      <c r="A147" s="156"/>
      <c r="B147" s="130"/>
      <c r="C147" s="45" t="s">
        <v>240</v>
      </c>
      <c r="D147" s="53">
        <v>1</v>
      </c>
      <c r="E147" s="43"/>
      <c r="F147" s="44"/>
      <c r="G147" s="132" t="s">
        <v>240</v>
      </c>
      <c r="H147" s="132">
        <v>1</v>
      </c>
      <c r="I147" s="132" t="s">
        <v>241</v>
      </c>
      <c r="J147" s="132">
        <v>1</v>
      </c>
      <c r="K147" s="19"/>
    </row>
    <row r="148" spans="1:11" ht="14.25">
      <c r="A148" s="156"/>
      <c r="B148" s="130"/>
      <c r="C148" s="45" t="s">
        <v>242</v>
      </c>
      <c r="D148" s="53">
        <v>1</v>
      </c>
      <c r="E148" s="43"/>
      <c r="F148" s="44"/>
      <c r="G148" s="27" t="s">
        <v>242</v>
      </c>
      <c r="H148" s="27">
        <v>1</v>
      </c>
      <c r="I148" s="27" t="s">
        <v>241</v>
      </c>
      <c r="J148" s="48"/>
      <c r="K148" s="19">
        <f>H148</f>
        <v>1</v>
      </c>
    </row>
    <row r="149" spans="1:11" ht="14.25">
      <c r="A149" s="133"/>
      <c r="B149" s="55" t="s">
        <v>243</v>
      </c>
      <c r="C149" s="41"/>
      <c r="D149" s="162">
        <f>SUM(D145:D148)</f>
        <v>4</v>
      </c>
      <c r="E149" s="162"/>
      <c r="F149" s="162">
        <f>SUM(F145:F148)</f>
        <v>0.93</v>
      </c>
      <c r="G149" s="162"/>
      <c r="H149" s="58">
        <f>SUM(H145:H148)</f>
        <v>3.0700000000000003</v>
      </c>
      <c r="I149" s="59"/>
      <c r="J149" s="60">
        <f>SUM(J145:J148)</f>
        <v>2.0700000000000003</v>
      </c>
      <c r="K149" s="60">
        <f>SUM(K145:K148)</f>
        <v>1</v>
      </c>
    </row>
    <row r="150" spans="1:11" ht="15">
      <c r="A150" s="61" t="s">
        <v>179</v>
      </c>
      <c r="B150" s="130" t="s">
        <v>244</v>
      </c>
      <c r="C150" s="41" t="s">
        <v>47</v>
      </c>
      <c r="D150" s="42">
        <v>1</v>
      </c>
      <c r="E150" s="43" t="s">
        <v>47</v>
      </c>
      <c r="F150" s="44">
        <v>1</v>
      </c>
      <c r="G150" s="35"/>
      <c r="H150" s="53"/>
      <c r="I150" s="47" t="s">
        <v>245</v>
      </c>
      <c r="J150" s="48"/>
      <c r="K150" s="19"/>
    </row>
    <row r="151" spans="1:11" ht="14.25">
      <c r="A151" s="61"/>
      <c r="B151" s="130"/>
      <c r="C151" s="45" t="s">
        <v>246</v>
      </c>
      <c r="D151" s="53">
        <v>0.9</v>
      </c>
      <c r="E151" s="43"/>
      <c r="F151" s="44"/>
      <c r="G151" s="45" t="s">
        <v>246</v>
      </c>
      <c r="H151" s="53">
        <v>0.9</v>
      </c>
      <c r="I151" s="47" t="s">
        <v>245</v>
      </c>
      <c r="J151" s="48"/>
      <c r="K151" s="19"/>
    </row>
    <row r="152" spans="1:11" ht="14.25">
      <c r="A152" s="61"/>
      <c r="B152" s="55" t="s">
        <v>247</v>
      </c>
      <c r="C152" s="41"/>
      <c r="D152" s="56">
        <f>SUM(D150:D151)</f>
        <v>1.9</v>
      </c>
      <c r="E152" s="56"/>
      <c r="F152" s="56">
        <f>SUM(F150:F151)</f>
        <v>1</v>
      </c>
      <c r="G152" s="56"/>
      <c r="H152" s="58">
        <f>SUM(H150:H151)</f>
        <v>0.9</v>
      </c>
      <c r="I152" s="58"/>
      <c r="J152" s="58">
        <f>SUM(J150:J151)</f>
        <v>0</v>
      </c>
      <c r="K152" s="58">
        <f>SUM(K150:K151)</f>
        <v>0</v>
      </c>
    </row>
    <row r="153" spans="1:11" ht="14.25">
      <c r="A153" s="61" t="s">
        <v>186</v>
      </c>
      <c r="B153" s="130" t="s">
        <v>248</v>
      </c>
      <c r="C153" s="41"/>
      <c r="D153" s="42"/>
      <c r="E153" s="43"/>
      <c r="F153" s="44"/>
      <c r="G153" s="45"/>
      <c r="H153" s="53"/>
      <c r="I153" s="47"/>
      <c r="J153" s="48"/>
      <c r="K153" s="19"/>
    </row>
    <row r="154" spans="1:11" ht="14.25">
      <c r="A154" s="39"/>
      <c r="B154" s="130"/>
      <c r="C154" s="41" t="s">
        <v>32</v>
      </c>
      <c r="D154" s="42">
        <v>1</v>
      </c>
      <c r="E154" s="43"/>
      <c r="F154" s="44"/>
      <c r="G154" s="27" t="s">
        <v>32</v>
      </c>
      <c r="H154" s="27">
        <v>1</v>
      </c>
      <c r="I154" s="27" t="s">
        <v>249</v>
      </c>
      <c r="J154" s="48"/>
      <c r="K154" s="51">
        <f>H154</f>
        <v>1</v>
      </c>
    </row>
    <row r="155" spans="1:11" ht="14.25">
      <c r="A155" s="39"/>
      <c r="B155" s="130"/>
      <c r="C155" s="41" t="s">
        <v>250</v>
      </c>
      <c r="D155" s="42">
        <v>1.1</v>
      </c>
      <c r="E155" s="43" t="s">
        <v>250</v>
      </c>
      <c r="F155" s="44">
        <v>1.1</v>
      </c>
      <c r="G155" s="45"/>
      <c r="H155" s="53"/>
      <c r="I155" s="47" t="s">
        <v>249</v>
      </c>
      <c r="J155" s="48"/>
      <c r="K155" s="19"/>
    </row>
    <row r="156" spans="1:11" ht="14.25">
      <c r="A156" s="64"/>
      <c r="B156" s="130"/>
      <c r="C156" s="45" t="s">
        <v>251</v>
      </c>
      <c r="D156" s="53">
        <v>1</v>
      </c>
      <c r="E156" s="43" t="s">
        <v>251</v>
      </c>
      <c r="F156" s="44">
        <v>1</v>
      </c>
      <c r="G156" s="45"/>
      <c r="H156" s="53"/>
      <c r="I156" s="47" t="s">
        <v>252</v>
      </c>
      <c r="J156" s="48"/>
      <c r="K156" s="19"/>
    </row>
    <row r="157" spans="1:11" ht="14.25">
      <c r="A157" s="64"/>
      <c r="B157" s="130"/>
      <c r="C157" s="41" t="s">
        <v>253</v>
      </c>
      <c r="D157" s="42">
        <v>0.3</v>
      </c>
      <c r="E157" s="43" t="s">
        <v>253</v>
      </c>
      <c r="F157" s="44">
        <v>0.3</v>
      </c>
      <c r="G157" s="45"/>
      <c r="H157" s="53"/>
      <c r="I157" s="47"/>
      <c r="J157" s="48"/>
      <c r="K157" s="19"/>
    </row>
    <row r="158" spans="1:11" ht="14.25">
      <c r="A158" s="64"/>
      <c r="B158" s="130"/>
      <c r="C158" s="45" t="s">
        <v>254</v>
      </c>
      <c r="D158" s="53">
        <v>0.6</v>
      </c>
      <c r="E158" s="43" t="s">
        <v>254</v>
      </c>
      <c r="F158" s="44">
        <v>0.6</v>
      </c>
      <c r="G158" s="45"/>
      <c r="H158" s="53"/>
      <c r="I158" s="47"/>
      <c r="J158" s="48"/>
      <c r="K158" s="19"/>
    </row>
    <row r="159" spans="1:11" ht="14.25">
      <c r="A159" s="64"/>
      <c r="B159" s="130"/>
      <c r="C159" s="45" t="s">
        <v>255</v>
      </c>
      <c r="D159" s="53">
        <v>1.1</v>
      </c>
      <c r="E159" s="43"/>
      <c r="F159" s="44"/>
      <c r="G159" s="27" t="s">
        <v>255</v>
      </c>
      <c r="H159" s="27">
        <v>1.1</v>
      </c>
      <c r="I159" s="27" t="s">
        <v>252</v>
      </c>
      <c r="J159" s="48"/>
      <c r="K159" s="51">
        <f>H159</f>
        <v>1.1</v>
      </c>
    </row>
    <row r="160" spans="1:11" ht="14.25">
      <c r="A160" s="64"/>
      <c r="B160" s="55" t="s">
        <v>256</v>
      </c>
      <c r="C160" s="41"/>
      <c r="D160" s="56">
        <f>SUM(D153:D159)</f>
        <v>5.1</v>
      </c>
      <c r="E160" s="56"/>
      <c r="F160" s="56">
        <f>SUM(F153:F159)</f>
        <v>3</v>
      </c>
      <c r="G160" s="56"/>
      <c r="H160" s="58">
        <f>SUM(H153:H159)</f>
        <v>2.1</v>
      </c>
      <c r="I160" s="59"/>
      <c r="J160" s="60">
        <f>SUM(J153:J159)</f>
        <v>0</v>
      </c>
      <c r="K160" s="60">
        <f>SUM(K153:K159)</f>
        <v>2.1</v>
      </c>
    </row>
    <row r="161" spans="1:11" ht="30.75" thickBot="1">
      <c r="A161" s="118"/>
      <c r="B161" s="86" t="s">
        <v>257</v>
      </c>
      <c r="C161" s="170"/>
      <c r="D161" s="120">
        <f>D122+D135+D143+D149+D152+D160</f>
        <v>36.96</v>
      </c>
      <c r="E161" s="120"/>
      <c r="F161" s="120">
        <f>F122+F135+F143+F149+F152+F160</f>
        <v>11.33</v>
      </c>
      <c r="G161" s="120"/>
      <c r="H161" s="119">
        <f>H122+H135+H143+H149+H152+H160</f>
        <v>25.63</v>
      </c>
      <c r="I161" s="121"/>
      <c r="J161" s="122">
        <f>J122+J135+J143+J149+J152+J160</f>
        <v>6.43</v>
      </c>
      <c r="K161" s="122">
        <f>K122+K135+K143+K149+K152+K160</f>
        <v>7.1</v>
      </c>
    </row>
    <row r="162" spans="1:11" ht="15.75" thickBot="1">
      <c r="A162" s="142" t="s">
        <v>258</v>
      </c>
      <c r="B162" s="30" t="s">
        <v>259</v>
      </c>
      <c r="C162" s="104"/>
      <c r="D162" s="94"/>
      <c r="E162" s="79"/>
      <c r="F162" s="95"/>
      <c r="G162" s="93"/>
      <c r="H162" s="94"/>
      <c r="I162" s="96"/>
      <c r="J162" s="48"/>
      <c r="K162" s="19"/>
    </row>
    <row r="163" spans="1:11" s="168" customFormat="1" ht="28.5">
      <c r="A163" s="171" t="s">
        <v>14</v>
      </c>
      <c r="B163" s="167" t="s">
        <v>260</v>
      </c>
      <c r="C163" s="43" t="s">
        <v>113</v>
      </c>
      <c r="D163" s="44">
        <v>1</v>
      </c>
      <c r="E163" s="43" t="s">
        <v>113</v>
      </c>
      <c r="F163" s="44">
        <v>1</v>
      </c>
      <c r="G163" s="43"/>
      <c r="H163" s="44"/>
      <c r="I163" s="47" t="s">
        <v>261</v>
      </c>
      <c r="J163" s="48"/>
      <c r="K163" s="19"/>
    </row>
    <row r="164" spans="1:11" ht="28.5">
      <c r="A164" s="39"/>
      <c r="B164" s="40"/>
      <c r="C164" s="41" t="s">
        <v>262</v>
      </c>
      <c r="D164" s="42">
        <v>2</v>
      </c>
      <c r="E164" s="43"/>
      <c r="F164" s="44"/>
      <c r="G164" s="132" t="s">
        <v>262</v>
      </c>
      <c r="H164" s="132">
        <v>2</v>
      </c>
      <c r="I164" s="132" t="s">
        <v>263</v>
      </c>
      <c r="J164" s="132">
        <v>2</v>
      </c>
      <c r="K164" s="19"/>
    </row>
    <row r="165" spans="1:11" ht="14.25">
      <c r="A165" s="39"/>
      <c r="B165" s="40"/>
      <c r="C165" s="41" t="s">
        <v>264</v>
      </c>
      <c r="D165" s="42">
        <v>2</v>
      </c>
      <c r="E165" s="43"/>
      <c r="F165" s="44"/>
      <c r="G165" s="27" t="s">
        <v>264</v>
      </c>
      <c r="H165" s="84">
        <v>2</v>
      </c>
      <c r="I165" s="50" t="s">
        <v>263</v>
      </c>
      <c r="J165" s="172">
        <v>0</v>
      </c>
      <c r="K165" s="51">
        <v>2</v>
      </c>
    </row>
    <row r="166" spans="1:11" ht="14.25">
      <c r="A166" s="39"/>
      <c r="B166" s="40"/>
      <c r="C166" s="41" t="s">
        <v>265</v>
      </c>
      <c r="D166" s="42">
        <v>1.4</v>
      </c>
      <c r="E166" s="43"/>
      <c r="F166" s="44"/>
      <c r="G166" s="41" t="s">
        <v>265</v>
      </c>
      <c r="H166" s="42">
        <v>1.4</v>
      </c>
      <c r="I166" s="47" t="s">
        <v>263</v>
      </c>
      <c r="J166" s="48">
        <v>0</v>
      </c>
      <c r="K166" s="51"/>
    </row>
    <row r="167" spans="1:11" ht="14.25">
      <c r="A167" s="39"/>
      <c r="B167" s="40"/>
      <c r="C167" s="41" t="s">
        <v>266</v>
      </c>
      <c r="D167" s="42">
        <v>0.5</v>
      </c>
      <c r="E167" s="43" t="s">
        <v>266</v>
      </c>
      <c r="F167" s="44">
        <v>0.5</v>
      </c>
      <c r="G167" s="45"/>
      <c r="H167" s="53"/>
      <c r="I167" s="47" t="s">
        <v>263</v>
      </c>
      <c r="J167" s="48"/>
      <c r="K167" s="51"/>
    </row>
    <row r="168" spans="1:11" ht="14.25">
      <c r="A168" s="39"/>
      <c r="B168" s="40"/>
      <c r="C168" s="41" t="s">
        <v>18</v>
      </c>
      <c r="D168" s="42">
        <v>2</v>
      </c>
      <c r="E168" s="43"/>
      <c r="F168" s="44"/>
      <c r="G168" s="41" t="s">
        <v>18</v>
      </c>
      <c r="H168" s="42">
        <v>2</v>
      </c>
      <c r="I168" s="47" t="s">
        <v>267</v>
      </c>
      <c r="J168" s="48">
        <v>0</v>
      </c>
      <c r="K168" s="51"/>
    </row>
    <row r="169" spans="1:11" s="157" customFormat="1" ht="14.25">
      <c r="A169" s="61"/>
      <c r="B169" s="55" t="s">
        <v>268</v>
      </c>
      <c r="C169" s="41"/>
      <c r="D169" s="56">
        <f>SUM(D163:D168)</f>
        <v>8.9</v>
      </c>
      <c r="E169" s="56"/>
      <c r="F169" s="56">
        <f>SUM(F163:F168)</f>
        <v>1.5</v>
      </c>
      <c r="G169" s="56"/>
      <c r="H169" s="58">
        <f>SUM(H163:H168)</f>
        <v>7.4</v>
      </c>
      <c r="I169" s="59"/>
      <c r="J169" s="60">
        <f>SUM(J163:J168)</f>
        <v>2</v>
      </c>
      <c r="K169" s="60">
        <f>SUM(K163:K168)</f>
        <v>2</v>
      </c>
    </row>
    <row r="170" spans="1:11" ht="28.5">
      <c r="A170" s="61" t="s">
        <v>30</v>
      </c>
      <c r="B170" s="40" t="s">
        <v>269</v>
      </c>
      <c r="C170" s="41" t="s">
        <v>270</v>
      </c>
      <c r="D170" s="42">
        <v>0.5</v>
      </c>
      <c r="E170" s="79"/>
      <c r="F170" s="95"/>
      <c r="G170" s="45" t="s">
        <v>270</v>
      </c>
      <c r="H170" s="53">
        <v>0.5</v>
      </c>
      <c r="I170" s="96" t="s">
        <v>271</v>
      </c>
      <c r="J170" s="173">
        <v>0</v>
      </c>
      <c r="K170" s="19"/>
    </row>
    <row r="171" spans="1:11" ht="14.25">
      <c r="A171" s="64"/>
      <c r="B171" s="40"/>
      <c r="C171" s="41" t="s">
        <v>272</v>
      </c>
      <c r="D171" s="42">
        <v>0.485</v>
      </c>
      <c r="E171" s="43" t="s">
        <v>272</v>
      </c>
      <c r="F171" s="95">
        <f>D171</f>
        <v>0.485</v>
      </c>
      <c r="G171" s="45"/>
      <c r="H171" s="53"/>
      <c r="I171" s="96" t="s">
        <v>273</v>
      </c>
      <c r="J171" s="173">
        <v>0</v>
      </c>
      <c r="K171" s="19"/>
    </row>
    <row r="172" spans="1:11" ht="14.25">
      <c r="A172" s="64"/>
      <c r="B172" s="40"/>
      <c r="C172" s="45" t="s">
        <v>274</v>
      </c>
      <c r="D172" s="53">
        <v>0.05</v>
      </c>
      <c r="E172" s="168"/>
      <c r="F172" s="79"/>
      <c r="G172" s="45" t="s">
        <v>274</v>
      </c>
      <c r="H172" s="53">
        <v>0.05</v>
      </c>
      <c r="I172" s="96" t="s">
        <v>273</v>
      </c>
      <c r="J172" s="173">
        <v>0</v>
      </c>
      <c r="K172" s="19"/>
    </row>
    <row r="173" spans="1:11" ht="14.25">
      <c r="A173" s="64"/>
      <c r="B173" s="40"/>
      <c r="C173" s="41" t="s">
        <v>275</v>
      </c>
      <c r="D173" s="42">
        <v>1.485</v>
      </c>
      <c r="E173" s="43" t="s">
        <v>275</v>
      </c>
      <c r="F173" s="95">
        <f>D173</f>
        <v>1.485</v>
      </c>
      <c r="G173" s="45"/>
      <c r="H173" s="53"/>
      <c r="I173" s="96" t="s">
        <v>276</v>
      </c>
      <c r="J173" s="173">
        <v>0</v>
      </c>
      <c r="K173" s="19"/>
    </row>
    <row r="174" spans="1:11" ht="14.25">
      <c r="A174" s="64"/>
      <c r="B174" s="40"/>
      <c r="C174" s="41" t="s">
        <v>277</v>
      </c>
      <c r="D174" s="42">
        <v>0.5</v>
      </c>
      <c r="E174" s="43"/>
      <c r="F174" s="95"/>
      <c r="G174" s="27" t="s">
        <v>277</v>
      </c>
      <c r="H174" s="84">
        <v>0.5</v>
      </c>
      <c r="I174" s="174" t="s">
        <v>278</v>
      </c>
      <c r="J174" s="173">
        <v>0</v>
      </c>
      <c r="K174" s="51">
        <f>H174</f>
        <v>0.5</v>
      </c>
    </row>
    <row r="175" spans="1:11" ht="14.25">
      <c r="A175" s="64"/>
      <c r="B175" s="40"/>
      <c r="C175" s="41" t="s">
        <v>279</v>
      </c>
      <c r="D175" s="165">
        <v>4.5</v>
      </c>
      <c r="E175" s="43"/>
      <c r="F175" s="44"/>
      <c r="G175" s="41" t="s">
        <v>279</v>
      </c>
      <c r="H175" s="165">
        <v>4.5</v>
      </c>
      <c r="I175" s="175" t="s">
        <v>278</v>
      </c>
      <c r="J175" s="173">
        <v>0</v>
      </c>
      <c r="K175" s="19"/>
    </row>
    <row r="176" spans="1:11" ht="15">
      <c r="A176" s="64"/>
      <c r="B176" s="55" t="s">
        <v>280</v>
      </c>
      <c r="C176" s="41"/>
      <c r="D176" s="162">
        <f>SUM(D170:D175)</f>
        <v>7.52</v>
      </c>
      <c r="E176" s="43"/>
      <c r="F176" s="101">
        <f>SUM(F170:F175)</f>
        <v>1.9700000000000002</v>
      </c>
      <c r="G176" s="35"/>
      <c r="H176" s="58">
        <f>SUM(H170:H175)</f>
        <v>5.55</v>
      </c>
      <c r="I176" s="59"/>
      <c r="J176" s="60">
        <f>SUM(J170:J175)</f>
        <v>0</v>
      </c>
      <c r="K176" s="60">
        <f>SUM(K170:K175)</f>
        <v>0.5</v>
      </c>
    </row>
    <row r="177" spans="1:11" ht="45.75" thickBot="1">
      <c r="A177" s="118"/>
      <c r="B177" s="86" t="s">
        <v>281</v>
      </c>
      <c r="C177" s="87"/>
      <c r="D177" s="119">
        <f>D169+D176</f>
        <v>16.42</v>
      </c>
      <c r="E177" s="140"/>
      <c r="F177" s="140">
        <f>F169+F176</f>
        <v>3.47</v>
      </c>
      <c r="G177" s="120"/>
      <c r="H177" s="119">
        <f>H169+H176</f>
        <v>12.95</v>
      </c>
      <c r="I177" s="121"/>
      <c r="J177" s="122">
        <f>J169+J176</f>
        <v>2</v>
      </c>
      <c r="K177" s="122">
        <f>K169+K176</f>
        <v>2.5</v>
      </c>
    </row>
    <row r="178" spans="1:11" ht="15.75" thickBot="1">
      <c r="A178" s="142" t="s">
        <v>282</v>
      </c>
      <c r="B178" s="30" t="s">
        <v>283</v>
      </c>
      <c r="C178" s="93"/>
      <c r="D178" s="94"/>
      <c r="E178" s="79"/>
      <c r="F178" s="95"/>
      <c r="G178" s="93"/>
      <c r="H178" s="94"/>
      <c r="I178" s="96"/>
      <c r="J178" s="48"/>
      <c r="K178" s="19"/>
    </row>
    <row r="179" spans="1:11" ht="15">
      <c r="A179" s="176" t="s">
        <v>14</v>
      </c>
      <c r="B179" s="130" t="s">
        <v>284</v>
      </c>
      <c r="C179" s="145" t="s">
        <v>285</v>
      </c>
      <c r="D179" s="44">
        <v>0.4</v>
      </c>
      <c r="E179" s="145" t="s">
        <v>285</v>
      </c>
      <c r="F179" s="44">
        <v>0.4</v>
      </c>
      <c r="G179" s="93"/>
      <c r="H179" s="94"/>
      <c r="I179" s="47" t="s">
        <v>286</v>
      </c>
      <c r="J179" s="48"/>
      <c r="K179" s="19"/>
    </row>
    <row r="180" spans="1:11" ht="14.25">
      <c r="A180" s="61"/>
      <c r="B180" s="130" t="s">
        <v>287</v>
      </c>
      <c r="C180" s="43" t="s">
        <v>288</v>
      </c>
      <c r="D180" s="44">
        <v>0.6</v>
      </c>
      <c r="E180" s="43" t="s">
        <v>288</v>
      </c>
      <c r="F180" s="44">
        <v>0.6</v>
      </c>
      <c r="G180" s="45"/>
      <c r="H180" s="53"/>
      <c r="I180" s="47" t="s">
        <v>286</v>
      </c>
      <c r="J180" s="48"/>
      <c r="K180" s="19"/>
    </row>
    <row r="181" spans="1:11" ht="14.25">
      <c r="A181" s="39"/>
      <c r="B181" s="130"/>
      <c r="C181" s="97" t="s">
        <v>289</v>
      </c>
      <c r="D181" s="98">
        <v>0.7</v>
      </c>
      <c r="E181" s="97"/>
      <c r="F181" s="98"/>
      <c r="G181" s="27" t="s">
        <v>289</v>
      </c>
      <c r="H181" s="84">
        <v>0.7</v>
      </c>
      <c r="I181" s="50" t="s">
        <v>286</v>
      </c>
      <c r="J181" s="48"/>
      <c r="K181" s="51">
        <f>H181</f>
        <v>0.7</v>
      </c>
    </row>
    <row r="182" spans="1:11" ht="14.25">
      <c r="A182" s="39"/>
      <c r="B182" s="130"/>
      <c r="C182" s="43" t="s">
        <v>290</v>
      </c>
      <c r="D182" s="44">
        <v>0.9</v>
      </c>
      <c r="E182" s="43" t="s">
        <v>290</v>
      </c>
      <c r="F182" s="44">
        <v>0.9</v>
      </c>
      <c r="G182" s="45"/>
      <c r="H182" s="53"/>
      <c r="I182" s="47"/>
      <c r="J182" s="48"/>
      <c r="K182" s="19"/>
    </row>
    <row r="183" spans="1:11" ht="14.25">
      <c r="A183" s="39"/>
      <c r="B183" s="130"/>
      <c r="C183" s="41" t="s">
        <v>291</v>
      </c>
      <c r="D183" s="42">
        <v>0.6</v>
      </c>
      <c r="E183" s="43" t="s">
        <v>291</v>
      </c>
      <c r="F183" s="44">
        <v>0.6</v>
      </c>
      <c r="G183" s="45"/>
      <c r="H183" s="53"/>
      <c r="I183" s="47"/>
      <c r="J183" s="48"/>
      <c r="K183" s="19"/>
    </row>
    <row r="184" spans="1:11" ht="14.25">
      <c r="A184" s="39"/>
      <c r="B184" s="130"/>
      <c r="C184" s="41" t="s">
        <v>292</v>
      </c>
      <c r="D184" s="42">
        <v>0.9</v>
      </c>
      <c r="E184" s="97" t="s">
        <v>292</v>
      </c>
      <c r="F184" s="44">
        <v>0.9</v>
      </c>
      <c r="G184" s="104"/>
      <c r="H184" s="8"/>
      <c r="I184" s="145" t="s">
        <v>293</v>
      </c>
      <c r="J184" s="93"/>
      <c r="K184" s="177"/>
    </row>
    <row r="185" spans="1:11" ht="28.5">
      <c r="A185" s="39"/>
      <c r="B185" s="130"/>
      <c r="C185" s="41" t="s">
        <v>294</v>
      </c>
      <c r="D185" s="42">
        <v>1.7</v>
      </c>
      <c r="E185" s="97"/>
      <c r="F185" s="44"/>
      <c r="G185" s="126" t="s">
        <v>294</v>
      </c>
      <c r="H185" s="126">
        <v>1.7</v>
      </c>
      <c r="I185" s="126" t="s">
        <v>295</v>
      </c>
      <c r="J185" s="93"/>
      <c r="K185" s="51">
        <f>H185</f>
        <v>1.7</v>
      </c>
    </row>
    <row r="186" spans="1:11" ht="14.25">
      <c r="A186" s="39"/>
      <c r="B186" s="130"/>
      <c r="C186" s="43" t="s">
        <v>296</v>
      </c>
      <c r="D186" s="44">
        <v>2</v>
      </c>
      <c r="E186" s="43" t="s">
        <v>296</v>
      </c>
      <c r="F186" s="44">
        <v>2</v>
      </c>
      <c r="G186" s="45"/>
      <c r="H186" s="53"/>
      <c r="I186" s="47" t="s">
        <v>297</v>
      </c>
      <c r="J186" s="48"/>
      <c r="K186" s="19"/>
    </row>
    <row r="187" spans="1:11" ht="14.25">
      <c r="A187" s="39"/>
      <c r="B187" s="130"/>
      <c r="C187" s="45" t="s">
        <v>298</v>
      </c>
      <c r="D187" s="178">
        <v>2.6</v>
      </c>
      <c r="E187" s="43"/>
      <c r="F187" s="44"/>
      <c r="G187" s="132" t="s">
        <v>298</v>
      </c>
      <c r="H187" s="132">
        <v>2.6</v>
      </c>
      <c r="I187" s="132"/>
      <c r="J187" s="132">
        <f>H187</f>
        <v>2.6</v>
      </c>
      <c r="K187" s="19"/>
    </row>
    <row r="188" spans="1:12" ht="14.25">
      <c r="A188" s="39"/>
      <c r="B188" s="130"/>
      <c r="C188" s="97" t="s">
        <v>299</v>
      </c>
      <c r="D188" s="98">
        <v>0.6</v>
      </c>
      <c r="E188" s="97" t="s">
        <v>299</v>
      </c>
      <c r="F188" s="98">
        <v>0.6</v>
      </c>
      <c r="G188" s="97"/>
      <c r="H188" s="179"/>
      <c r="I188" s="47" t="s">
        <v>300</v>
      </c>
      <c r="J188" s="48"/>
      <c r="K188" s="19"/>
      <c r="L188" s="180"/>
    </row>
    <row r="189" spans="1:11" ht="14.25">
      <c r="A189" s="39"/>
      <c r="B189" s="130"/>
      <c r="C189" s="43" t="s">
        <v>301</v>
      </c>
      <c r="D189" s="44">
        <v>1</v>
      </c>
      <c r="E189" s="43" t="s">
        <v>301</v>
      </c>
      <c r="F189" s="44">
        <v>1</v>
      </c>
      <c r="G189" s="45"/>
      <c r="H189" s="53"/>
      <c r="I189" s="47"/>
      <c r="J189" s="48"/>
      <c r="K189" s="19"/>
    </row>
    <row r="190" spans="1:11" s="157" customFormat="1" ht="15">
      <c r="A190" s="61"/>
      <c r="B190" s="55" t="s">
        <v>302</v>
      </c>
      <c r="C190" s="41"/>
      <c r="D190" s="56">
        <f>SUM(D179:D189)</f>
        <v>12</v>
      </c>
      <c r="E190" s="43"/>
      <c r="F190" s="101">
        <f>SUM(F179:F189)</f>
        <v>7</v>
      </c>
      <c r="G190" s="35"/>
      <c r="H190" s="58">
        <f>SUM(H179:H189)</f>
        <v>5</v>
      </c>
      <c r="I190" s="181"/>
      <c r="J190" s="60">
        <f>SUM(J179:J189)</f>
        <v>2.6</v>
      </c>
      <c r="K190" s="60">
        <f>SUM(K179:K189)</f>
        <v>2.4</v>
      </c>
    </row>
    <row r="191" spans="1:11" ht="28.5">
      <c r="A191" s="54" t="s">
        <v>30</v>
      </c>
      <c r="B191" s="130" t="s">
        <v>303</v>
      </c>
      <c r="C191" s="41" t="s">
        <v>304</v>
      </c>
      <c r="D191" s="42">
        <v>3</v>
      </c>
      <c r="E191" s="79"/>
      <c r="F191" s="95"/>
      <c r="G191" s="132" t="s">
        <v>304</v>
      </c>
      <c r="H191" s="132">
        <v>3</v>
      </c>
      <c r="I191" s="132" t="s">
        <v>305</v>
      </c>
      <c r="J191" s="132">
        <v>3</v>
      </c>
      <c r="K191" s="19"/>
    </row>
    <row r="192" spans="1:11" ht="14.25">
      <c r="A192" s="39"/>
      <c r="B192" s="40"/>
      <c r="C192" s="41" t="s">
        <v>306</v>
      </c>
      <c r="D192" s="42">
        <v>1.5</v>
      </c>
      <c r="E192" s="43"/>
      <c r="F192" s="44"/>
      <c r="G192" s="19" t="s">
        <v>306</v>
      </c>
      <c r="H192" s="19">
        <v>1.5</v>
      </c>
      <c r="I192" s="50" t="s">
        <v>307</v>
      </c>
      <c r="J192" s="48"/>
      <c r="K192" s="51">
        <f>H192</f>
        <v>1.5</v>
      </c>
    </row>
    <row r="193" spans="1:11" ht="14.25">
      <c r="A193" s="39"/>
      <c r="B193" s="40"/>
      <c r="C193" s="41" t="s">
        <v>308</v>
      </c>
      <c r="D193" s="42">
        <v>3</v>
      </c>
      <c r="E193" s="43"/>
      <c r="F193" s="44"/>
      <c r="G193" s="132" t="s">
        <v>308</v>
      </c>
      <c r="H193" s="132">
        <v>3</v>
      </c>
      <c r="I193" s="132" t="s">
        <v>234</v>
      </c>
      <c r="J193" s="132">
        <v>3</v>
      </c>
      <c r="K193" s="19"/>
    </row>
    <row r="194" spans="1:11" ht="14.25">
      <c r="A194" s="39"/>
      <c r="B194" s="40"/>
      <c r="C194" s="41" t="s">
        <v>309</v>
      </c>
      <c r="D194" s="42">
        <v>0.5</v>
      </c>
      <c r="E194" s="43"/>
      <c r="F194" s="44"/>
      <c r="G194" s="19" t="s">
        <v>309</v>
      </c>
      <c r="H194" s="19">
        <v>0.5</v>
      </c>
      <c r="I194" s="50"/>
      <c r="J194" s="48"/>
      <c r="K194" s="51">
        <f>H194</f>
        <v>0.5</v>
      </c>
    </row>
    <row r="195" spans="1:11" ht="14.25">
      <c r="A195" s="39"/>
      <c r="B195" s="40"/>
      <c r="C195" s="145" t="s">
        <v>310</v>
      </c>
      <c r="D195" s="44">
        <v>2</v>
      </c>
      <c r="E195" s="145" t="s">
        <v>310</v>
      </c>
      <c r="F195" s="44">
        <v>2</v>
      </c>
      <c r="G195" s="45"/>
      <c r="H195" s="53">
        <v>0</v>
      </c>
      <c r="I195" s="47" t="s">
        <v>311</v>
      </c>
      <c r="J195" s="48"/>
      <c r="K195" s="19"/>
    </row>
    <row r="196" spans="1:11" ht="14.25">
      <c r="A196" s="39"/>
      <c r="B196" s="40"/>
      <c r="C196" s="41" t="s">
        <v>312</v>
      </c>
      <c r="D196" s="42">
        <v>2.05</v>
      </c>
      <c r="E196" s="145"/>
      <c r="F196" s="44"/>
      <c r="G196" s="45" t="s">
        <v>312</v>
      </c>
      <c r="H196" s="53">
        <v>2.05</v>
      </c>
      <c r="I196" s="47" t="s">
        <v>311</v>
      </c>
      <c r="J196" s="48"/>
      <c r="K196" s="19"/>
    </row>
    <row r="197" spans="1:11" ht="14.25">
      <c r="A197" s="39"/>
      <c r="B197" s="40"/>
      <c r="C197" s="145" t="s">
        <v>313</v>
      </c>
      <c r="D197" s="44">
        <v>0.85</v>
      </c>
      <c r="E197" s="145" t="s">
        <v>313</v>
      </c>
      <c r="F197" s="44">
        <v>0.85</v>
      </c>
      <c r="G197" s="45"/>
      <c r="H197" s="53"/>
      <c r="I197" s="47"/>
      <c r="J197" s="48"/>
      <c r="K197" s="19"/>
    </row>
    <row r="198" spans="1:11" ht="14.25">
      <c r="A198" s="39"/>
      <c r="B198" s="40"/>
      <c r="C198" s="145" t="s">
        <v>314</v>
      </c>
      <c r="D198" s="44">
        <v>1.05</v>
      </c>
      <c r="E198" s="145" t="s">
        <v>314</v>
      </c>
      <c r="F198" s="44">
        <v>1.05</v>
      </c>
      <c r="G198" s="45"/>
      <c r="H198" s="53"/>
      <c r="I198" s="47" t="s">
        <v>315</v>
      </c>
      <c r="J198" s="48"/>
      <c r="K198" s="19"/>
    </row>
    <row r="199" spans="1:11" s="157" customFormat="1" ht="14.25">
      <c r="A199" s="61"/>
      <c r="B199" s="55" t="s">
        <v>316</v>
      </c>
      <c r="C199" s="41"/>
      <c r="D199" s="162">
        <f>SUM(D191:D198)</f>
        <v>13.950000000000001</v>
      </c>
      <c r="E199" s="43"/>
      <c r="F199" s="101">
        <f>SUM(F191:F198)</f>
        <v>3.9000000000000004</v>
      </c>
      <c r="G199" s="45"/>
      <c r="H199" s="58">
        <f>SUM(H191:H198)</f>
        <v>10.05</v>
      </c>
      <c r="I199" s="59"/>
      <c r="J199" s="60">
        <f>SUM(J191:J198)</f>
        <v>6</v>
      </c>
      <c r="K199" s="58">
        <f>SUM(K191:K198)</f>
        <v>2</v>
      </c>
    </row>
    <row r="200" spans="1:11" ht="15">
      <c r="A200" s="61" t="s">
        <v>38</v>
      </c>
      <c r="B200" s="130" t="s">
        <v>317</v>
      </c>
      <c r="C200" s="43" t="s">
        <v>318</v>
      </c>
      <c r="D200" s="53">
        <v>2</v>
      </c>
      <c r="E200" s="43" t="s">
        <v>318</v>
      </c>
      <c r="F200" s="44">
        <v>2</v>
      </c>
      <c r="G200" s="35"/>
      <c r="H200" s="53"/>
      <c r="I200" s="47" t="s">
        <v>228</v>
      </c>
      <c r="J200" s="48"/>
      <c r="K200" s="19"/>
    </row>
    <row r="201" spans="1:11" ht="14.25">
      <c r="A201" s="39"/>
      <c r="B201" s="130"/>
      <c r="C201" s="45" t="s">
        <v>319</v>
      </c>
      <c r="D201" s="53">
        <v>0.45</v>
      </c>
      <c r="E201" s="43"/>
      <c r="F201" s="44"/>
      <c r="G201" s="45" t="s">
        <v>319</v>
      </c>
      <c r="H201" s="53">
        <v>0.45</v>
      </c>
      <c r="I201" s="47" t="s">
        <v>320</v>
      </c>
      <c r="J201" s="48"/>
      <c r="K201" s="19"/>
    </row>
    <row r="202" spans="1:11" ht="14.25">
      <c r="A202" s="39"/>
      <c r="B202" s="40"/>
      <c r="C202" s="41" t="s">
        <v>321</v>
      </c>
      <c r="D202" s="42">
        <v>2.4</v>
      </c>
      <c r="E202" s="43"/>
      <c r="F202" s="44"/>
      <c r="G202" s="132" t="s">
        <v>321</v>
      </c>
      <c r="H202" s="132">
        <v>2.4</v>
      </c>
      <c r="I202" s="132" t="s">
        <v>320</v>
      </c>
      <c r="J202" s="132">
        <v>2.4</v>
      </c>
      <c r="K202" s="19"/>
    </row>
    <row r="203" spans="1:11" ht="14.25">
      <c r="A203" s="39"/>
      <c r="B203" s="40"/>
      <c r="C203" s="41" t="s">
        <v>322</v>
      </c>
      <c r="D203" s="42">
        <v>0.4</v>
      </c>
      <c r="E203" s="43"/>
      <c r="F203" s="44"/>
      <c r="G203" s="19" t="s">
        <v>322</v>
      </c>
      <c r="H203" s="19">
        <v>0.4</v>
      </c>
      <c r="I203" s="19" t="s">
        <v>323</v>
      </c>
      <c r="J203" s="48"/>
      <c r="K203" s="51">
        <f>H203</f>
        <v>0.4</v>
      </c>
    </row>
    <row r="204" spans="1:11" s="157" customFormat="1" ht="14.25">
      <c r="A204" s="54"/>
      <c r="B204" s="55" t="s">
        <v>324</v>
      </c>
      <c r="C204" s="41"/>
      <c r="D204" s="56">
        <f>SUM(D200:D203)</f>
        <v>5.25</v>
      </c>
      <c r="E204" s="43"/>
      <c r="F204" s="101">
        <f>SUM(F200:F203)</f>
        <v>2</v>
      </c>
      <c r="G204" s="45"/>
      <c r="H204" s="58">
        <f>SUM(H200:H203)</f>
        <v>3.25</v>
      </c>
      <c r="I204" s="59"/>
      <c r="J204" s="60">
        <f>SUM(J200:J203)</f>
        <v>2.4</v>
      </c>
      <c r="K204" s="58">
        <f>SUM(K200:K203)</f>
        <v>0.4</v>
      </c>
    </row>
    <row r="205" spans="1:11" ht="14.25">
      <c r="A205" s="64" t="s">
        <v>165</v>
      </c>
      <c r="B205" s="40" t="s">
        <v>325</v>
      </c>
      <c r="C205" s="43" t="s">
        <v>326</v>
      </c>
      <c r="D205" s="182">
        <v>0.82</v>
      </c>
      <c r="E205" s="43"/>
      <c r="F205" s="44"/>
      <c r="G205" s="19" t="s">
        <v>326</v>
      </c>
      <c r="H205" s="19">
        <v>0.82</v>
      </c>
      <c r="I205" s="27" t="s">
        <v>327</v>
      </c>
      <c r="J205" s="48"/>
      <c r="K205" s="51">
        <f>H205</f>
        <v>0.82</v>
      </c>
    </row>
    <row r="206" spans="1:11" ht="14.25">
      <c r="A206" s="64"/>
      <c r="B206" s="40"/>
      <c r="C206" s="43" t="s">
        <v>328</v>
      </c>
      <c r="D206" s="103">
        <v>2</v>
      </c>
      <c r="E206" s="43" t="s">
        <v>328</v>
      </c>
      <c r="F206" s="44">
        <v>2</v>
      </c>
      <c r="G206" s="45"/>
      <c r="H206" s="106"/>
      <c r="I206" s="47"/>
      <c r="J206" s="48"/>
      <c r="K206" s="19"/>
    </row>
    <row r="207" spans="1:11" ht="14.25">
      <c r="A207" s="64"/>
      <c r="B207" s="40"/>
      <c r="C207" s="43" t="s">
        <v>329</v>
      </c>
      <c r="D207" s="103">
        <v>2.88</v>
      </c>
      <c r="E207" s="43"/>
      <c r="F207" s="44"/>
      <c r="G207" s="132" t="s">
        <v>329</v>
      </c>
      <c r="H207" s="132">
        <v>2.88</v>
      </c>
      <c r="I207" s="132"/>
      <c r="J207" s="132">
        <v>2.88</v>
      </c>
      <c r="K207" s="19"/>
    </row>
    <row r="208" spans="1:12" ht="14.25">
      <c r="A208" s="64"/>
      <c r="B208" s="55" t="s">
        <v>330</v>
      </c>
      <c r="C208" s="41"/>
      <c r="D208" s="162">
        <f>SUM(D205:D207)</f>
        <v>5.699999999999999</v>
      </c>
      <c r="E208" s="183"/>
      <c r="F208" s="101">
        <f>SUM(F205:F207)</f>
        <v>2</v>
      </c>
      <c r="G208" s="141"/>
      <c r="H208" s="58">
        <f>SUM(H205:H207)</f>
        <v>3.6999999999999997</v>
      </c>
      <c r="I208" s="59"/>
      <c r="J208" s="60">
        <f>SUM(J205:J207)</f>
        <v>2.88</v>
      </c>
      <c r="K208" s="60">
        <f>SUM(K205:K207)</f>
        <v>0.82</v>
      </c>
      <c r="L208" s="180"/>
    </row>
    <row r="209" spans="1:11" ht="14.25">
      <c r="A209" s="64" t="s">
        <v>179</v>
      </c>
      <c r="B209" s="40" t="s">
        <v>331</v>
      </c>
      <c r="C209" s="41" t="s">
        <v>332</v>
      </c>
      <c r="D209" s="42">
        <v>2.5</v>
      </c>
      <c r="E209" s="43"/>
      <c r="F209" s="44"/>
      <c r="G209" s="132" t="s">
        <v>332</v>
      </c>
      <c r="H209" s="132">
        <v>2.5</v>
      </c>
      <c r="I209" s="132" t="s">
        <v>333</v>
      </c>
      <c r="J209" s="132">
        <v>2.5</v>
      </c>
      <c r="K209" s="19"/>
    </row>
    <row r="210" spans="1:11" ht="14.25">
      <c r="A210" s="64"/>
      <c r="B210" s="55" t="s">
        <v>334</v>
      </c>
      <c r="C210" s="41"/>
      <c r="D210" s="56">
        <v>2.5</v>
      </c>
      <c r="E210" s="43"/>
      <c r="F210" s="44"/>
      <c r="G210" s="45"/>
      <c r="H210" s="58">
        <v>2.5</v>
      </c>
      <c r="I210" s="59"/>
      <c r="J210" s="60">
        <f>J209</f>
        <v>2.5</v>
      </c>
      <c r="K210" s="60">
        <f>K209</f>
        <v>0</v>
      </c>
    </row>
    <row r="211" spans="1:12" ht="30">
      <c r="A211" s="118"/>
      <c r="B211" s="86" t="s">
        <v>335</v>
      </c>
      <c r="C211" s="87"/>
      <c r="D211" s="184">
        <f>D190+D199+D204+D208+D210</f>
        <v>39.400000000000006</v>
      </c>
      <c r="E211" s="185"/>
      <c r="F211" s="185">
        <f>F190+F199+F204+F208+F210</f>
        <v>14.9</v>
      </c>
      <c r="G211" s="186"/>
      <c r="H211" s="184">
        <f>H190+H199+H204+H208+H210</f>
        <v>24.5</v>
      </c>
      <c r="I211" s="187"/>
      <c r="J211" s="188">
        <f>J190+J199+J204+J208+J210</f>
        <v>16.38</v>
      </c>
      <c r="K211" s="188">
        <f>K190+K199+K204+K208+K210</f>
        <v>5.620000000000001</v>
      </c>
      <c r="L211" s="180"/>
    </row>
    <row r="212" spans="1:11" ht="14.25">
      <c r="A212" s="138"/>
      <c r="B212" s="40"/>
      <c r="C212" s="45" t="s">
        <v>336</v>
      </c>
      <c r="D212" s="124"/>
      <c r="E212" s="43"/>
      <c r="F212" s="44"/>
      <c r="G212" s="45"/>
      <c r="H212" s="94"/>
      <c r="I212" s="96"/>
      <c r="J212" s="48"/>
      <c r="K212" s="19"/>
    </row>
    <row r="213" spans="1:11" ht="15">
      <c r="A213" s="189"/>
      <c r="B213" s="190" t="s">
        <v>337</v>
      </c>
      <c r="C213" s="191">
        <v>250000</v>
      </c>
      <c r="D213" s="192">
        <f>D29+D56+D79+D117+D161+D177+D211</f>
        <v>261.712</v>
      </c>
      <c r="E213" s="193"/>
      <c r="F213" s="140">
        <f>F29+F56+F79+F117+F161+F177+F211</f>
        <v>51.815</v>
      </c>
      <c r="G213" s="194"/>
      <c r="H213" s="120">
        <f>H29+H56+H79+H117+H161+H177+H211</f>
        <v>223.265</v>
      </c>
      <c r="I213" s="195"/>
      <c r="J213" s="196">
        <f>J29+J56+J79+J117+J161+J177+J211</f>
        <v>60.839</v>
      </c>
      <c r="K213" s="120">
        <f>K29+K56+K79+K117+K161+K177+K211</f>
        <v>64.31700000000001</v>
      </c>
    </row>
    <row r="214" spans="1:11" s="207" customFormat="1" ht="15.75" thickBot="1">
      <c r="A214" s="197"/>
      <c r="B214" s="198"/>
      <c r="C214" s="199"/>
      <c r="D214" s="200">
        <f>D213*C213</f>
        <v>65428000</v>
      </c>
      <c r="E214" s="201"/>
      <c r="F214" s="202">
        <f>F213*C213</f>
        <v>12953750</v>
      </c>
      <c r="G214" s="203"/>
      <c r="H214" s="204">
        <f>H213*C213</f>
        <v>55816250</v>
      </c>
      <c r="I214" s="204"/>
      <c r="J214" s="205">
        <f>C213*J213</f>
        <v>15209750</v>
      </c>
      <c r="K214" s="206">
        <f>K213*C213</f>
        <v>16079250.000000002</v>
      </c>
    </row>
    <row r="215" spans="4:8" ht="14.25">
      <c r="D215" s="8"/>
      <c r="E215" s="8"/>
      <c r="F215" s="8"/>
      <c r="G215" s="8"/>
      <c r="H215" s="131"/>
    </row>
  </sheetData>
  <mergeCells count="4">
    <mergeCell ref="E1:F1"/>
    <mergeCell ref="G1:H1"/>
    <mergeCell ref="C87:C90"/>
    <mergeCell ref="D87:D90"/>
  </mergeCells>
  <printOptions gridLines="1" horizontalCentered="1"/>
  <pageMargins left="0" right="0" top="0.5905511811023623" bottom="0.1968503937007874" header="0.11811023622047245" footer="0"/>
  <pageSetup horizontalDpi="600" verticalDpi="600" orientation="landscape" scale="80" r:id="rId3"/>
  <headerFooter alignWithMargins="0">
    <oddHeader>&amp;C
COVOARE BITUMINOASE&amp;RAnexa 9/1/a la Hot.CJM nr......din 24.03.2011</oddHeader>
    <oddFooter>&amp;R
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Gabi</cp:lastModifiedBy>
  <cp:lastPrinted>2011-03-22T12:03:33Z</cp:lastPrinted>
  <dcterms:created xsi:type="dcterms:W3CDTF">2011-03-22T09:40:21Z</dcterms:created>
  <dcterms:modified xsi:type="dcterms:W3CDTF">2011-03-22T12:03:34Z</dcterms:modified>
  <cp:category/>
  <cp:version/>
  <cp:contentType/>
  <cp:contentStatus/>
</cp:coreProperties>
</file>