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2019" sheetId="1" r:id="rId1"/>
    <sheet name="2020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<sst xmlns="http://schemas.openxmlformats.org/spreadsheetml/2006/main" count="42" uniqueCount="23">
  <si>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Calculul costului mediu/lună/beneficiar, pe grade de dependenţă</t>
  </si>
  <si>
    <t>lei</t>
  </si>
  <si>
    <t>nr.asistaţi</t>
  </si>
  <si>
    <t>cheltuieli de personal</t>
  </si>
  <si>
    <t>bunuri si servicii total</t>
  </si>
  <si>
    <t>medicamente şi materiale sanitare</t>
  </si>
  <si>
    <t>hrană</t>
  </si>
  <si>
    <t>obiecte de inventar</t>
  </si>
  <si>
    <t>apă, canal, salubritate</t>
  </si>
  <si>
    <t>rest cheltuieli materiale</t>
  </si>
  <si>
    <t>asistenţă socială</t>
  </si>
  <si>
    <t>Total cheltuieli de funcţionare</t>
  </si>
  <si>
    <t>cost mediu</t>
  </si>
  <si>
    <t>TOTAL</t>
  </si>
  <si>
    <r>
      <t xml:space="preserve">cost mediu/lună/beneficiar - </t>
    </r>
    <r>
      <rPr>
        <b/>
        <sz val="10"/>
        <rFont val="Arial"/>
        <family val="2"/>
      </rPr>
      <t>persoană dependentă</t>
    </r>
  </si>
  <si>
    <r>
      <t xml:space="preserve">cost mediu/lună/beneficiar - </t>
    </r>
    <r>
      <rPr>
        <b/>
        <sz val="10"/>
        <rFont val="Arial"/>
        <family val="2"/>
      </rPr>
      <t>persoană semidependentă</t>
    </r>
  </si>
  <si>
    <r>
      <t xml:space="preserve">cost mediu/lună/beneficiar - </t>
    </r>
    <r>
      <rPr>
        <b/>
        <sz val="10"/>
        <rFont val="Arial"/>
        <family val="2"/>
      </rPr>
      <t>persoană independentă</t>
    </r>
  </si>
  <si>
    <t>încălzit, iluminat</t>
  </si>
  <si>
    <t>Anexă la Expunerea de motive</t>
  </si>
  <si>
    <t>3=4+5+6+7+8+9</t>
  </si>
  <si>
    <t>11=2+3+10</t>
  </si>
  <si>
    <t>Calculul costului mediu/lună/beneficiar, pe grade de dependenţă, pentru anul 2020</t>
  </si>
  <si>
    <t>Anexă la referatul de aprobare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</si>
</sst>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8">
    <font>
      <sz val="10"/>
      <name val="Arial"/>
      <family val="0"/>
    </font>
    <font>
      <sz val="12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9.57421875" style="0" customWidth="1"/>
    <col min="2" max="2" width="5.28125" style="0" customWidth="1"/>
    <col min="3" max="3" width="8.8515625" style="0" customWidth="1"/>
    <col min="4" max="4" width="14.421875" style="0" customWidth="1"/>
    <col min="5" max="5" width="9.8515625" style="0" customWidth="1"/>
    <col min="6" max="7" width="8.140625" style="0" customWidth="1"/>
    <col min="8" max="10" width="9.8515625" style="0" customWidth="1"/>
    <col min="12" max="12" width="13.140625" style="0" customWidth="1"/>
    <col min="13" max="13" width="8.00390625" style="0" customWidth="1"/>
    <col min="14" max="14" width="12.00390625" style="0" customWidth="1"/>
  </cols>
  <sheetData>
    <row r="1" ht="12.75">
      <c r="N1" s="1" t="s">
        <v>18</v>
      </c>
    </row>
    <row r="2" spans="11:13" ht="12.75">
      <c r="K2" s="1"/>
      <c r="L2" s="1"/>
      <c r="M2" s="1"/>
    </row>
    <row r="3" spans="1:14" ht="1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ht="12.75">
      <c r="N5" s="1" t="s">
        <v>1</v>
      </c>
    </row>
    <row r="6" spans="1:14" ht="84.75" customHeight="1">
      <c r="A6" s="2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17</v>
      </c>
      <c r="J6" s="3" t="s">
        <v>9</v>
      </c>
      <c r="K6" s="3" t="s">
        <v>10</v>
      </c>
      <c r="L6" s="3" t="s">
        <v>11</v>
      </c>
      <c r="M6" s="3"/>
      <c r="N6" s="15" t="s">
        <v>12</v>
      </c>
    </row>
    <row r="7" spans="1:14" ht="17.25" customHeight="1">
      <c r="A7" s="4">
        <v>0</v>
      </c>
      <c r="B7" s="4">
        <v>1</v>
      </c>
      <c r="C7" s="5">
        <v>2</v>
      </c>
      <c r="D7" s="5" t="s">
        <v>19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 t="s">
        <v>20</v>
      </c>
      <c r="M7" s="5"/>
      <c r="N7" s="18">
        <v>12</v>
      </c>
    </row>
    <row r="8" spans="1:14" ht="21.75" customHeight="1">
      <c r="A8" s="6" t="s">
        <v>13</v>
      </c>
      <c r="B8" s="9">
        <f>B9+B10+B11</f>
        <v>64</v>
      </c>
      <c r="C8" s="10">
        <v>1526075</v>
      </c>
      <c r="D8" s="10">
        <v>845312.84</v>
      </c>
      <c r="E8" s="10">
        <v>60947.59</v>
      </c>
      <c r="F8" s="10">
        <v>352971.86</v>
      </c>
      <c r="G8" s="10">
        <v>50939.91</v>
      </c>
      <c r="H8" s="10">
        <v>34996.5</v>
      </c>
      <c r="I8" s="10">
        <v>193998.91</v>
      </c>
      <c r="J8" s="10">
        <f>D8-E8-F8-G8-H8-I8</f>
        <v>151458.06999999998</v>
      </c>
      <c r="K8" s="10">
        <v>11998.25</v>
      </c>
      <c r="L8" s="10">
        <f>C8+D8+K8</f>
        <v>2383386.09</v>
      </c>
      <c r="M8" s="10">
        <v>100</v>
      </c>
      <c r="N8" s="16">
        <f>L8/B8/12</f>
        <v>3103.3673046874997</v>
      </c>
    </row>
    <row r="9" spans="1:14" ht="49.5" customHeight="1">
      <c r="A9" s="7" t="s">
        <v>14</v>
      </c>
      <c r="B9" s="11">
        <v>17</v>
      </c>
      <c r="C9" s="10">
        <f>1526075*M9/100</f>
        <v>475458.969717872</v>
      </c>
      <c r="D9" s="10">
        <f>845313*M9/100</f>
        <v>263362.97237627476</v>
      </c>
      <c r="E9" s="12">
        <f>60948*M9/100</f>
        <v>18988.76089731164</v>
      </c>
      <c r="F9" s="12">
        <f>15.1*B9*365</f>
        <v>93695.5</v>
      </c>
      <c r="G9" s="12">
        <f>50940*M9/100</f>
        <v>15870.700927168322</v>
      </c>
      <c r="H9" s="12">
        <f>34997*M9/100</f>
        <v>10903.551636201606</v>
      </c>
      <c r="I9" s="12">
        <f>193999*M9/100</f>
        <v>60441.698256178395</v>
      </c>
      <c r="J9" s="13">
        <f>D9-E9-F9-G9-H9-I9</f>
        <v>63462.76065941478</v>
      </c>
      <c r="K9" s="10">
        <f>11998*M9/100</f>
        <v>3738.057905853269</v>
      </c>
      <c r="L9" s="10">
        <v>742560</v>
      </c>
      <c r="M9" s="14">
        <f>L9*100/2383386</f>
        <v>31.155675161304128</v>
      </c>
      <c r="N9" s="17">
        <f>L9/B9/12</f>
        <v>3640</v>
      </c>
    </row>
    <row r="10" spans="1:14" ht="66.75" customHeight="1">
      <c r="A10" s="7" t="s">
        <v>15</v>
      </c>
      <c r="B10" s="11">
        <v>44</v>
      </c>
      <c r="C10" s="10">
        <f>1526075*M10/100</f>
        <v>995636.2846807021</v>
      </c>
      <c r="D10" s="10">
        <f>845313*M10/100</f>
        <v>551496.0239256251</v>
      </c>
      <c r="E10" s="12">
        <f>60948*M10/100</f>
        <v>39763.47183376926</v>
      </c>
      <c r="F10" s="12">
        <f>15.1*B10*365</f>
        <v>242506</v>
      </c>
      <c r="G10" s="12">
        <f>50940*M10/100</f>
        <v>33234.088980970766</v>
      </c>
      <c r="H10" s="12">
        <f>34997*M10/100</f>
        <v>22832.6150778766</v>
      </c>
      <c r="I10" s="12">
        <f>193999*M10/100</f>
        <v>126568.11991007751</v>
      </c>
      <c r="J10" s="13">
        <f>D10-E10-F10-G10-H10-I10</f>
        <v>86591.72812293103</v>
      </c>
      <c r="K10" s="10">
        <f>11998*M10/100</f>
        <v>7827.6913936727</v>
      </c>
      <c r="L10" s="10">
        <v>1554960</v>
      </c>
      <c r="M10" s="14">
        <f>L10*100/2383386</f>
        <v>65.24163521980913</v>
      </c>
      <c r="N10" s="17">
        <f>L10/B10/12</f>
        <v>2945</v>
      </c>
    </row>
    <row r="11" spans="1:14" ht="59.25" customHeight="1">
      <c r="A11" s="7" t="s">
        <v>16</v>
      </c>
      <c r="B11" s="11">
        <v>3</v>
      </c>
      <c r="C11" s="10">
        <f>1526075*M11/100</f>
        <v>54979.80322815934</v>
      </c>
      <c r="D11" s="10">
        <f>845313*M11/100</f>
        <v>30454.035618305163</v>
      </c>
      <c r="E11" s="12">
        <f>60948*M11/100</f>
        <v>2195.769570401098</v>
      </c>
      <c r="F11" s="12">
        <f>15.1*B11*365</f>
        <v>16534.5</v>
      </c>
      <c r="G11" s="12">
        <f>50940*M11/100</f>
        <v>1835.2120154267886</v>
      </c>
      <c r="H11" s="12">
        <f>34997*M11/100</f>
        <v>1260.8346074576232</v>
      </c>
      <c r="I11" s="12">
        <f>193999*M11/100</f>
        <v>6989.189159418564</v>
      </c>
      <c r="J11" s="13">
        <f>D11-E11-F11-G11-H11-I11</f>
        <v>1638.530265601088</v>
      </c>
      <c r="K11" s="10">
        <f>11998*M11/100</f>
        <v>432.25115353534767</v>
      </c>
      <c r="L11" s="10">
        <f>L8-L9-L10</f>
        <v>85866.08999999985</v>
      </c>
      <c r="M11" s="14">
        <f>L11*100/2383386</f>
        <v>3.6026933950270688</v>
      </c>
      <c r="N11" s="17">
        <f>L11/B11/12</f>
        <v>2385.1691666666625</v>
      </c>
    </row>
    <row r="12" spans="3:10" ht="12.75">
      <c r="C12" s="8"/>
      <c r="D12" s="8"/>
      <c r="E12" s="8"/>
      <c r="F12" s="8"/>
      <c r="G12" s="8"/>
      <c r="H12" s="8"/>
      <c r="I12" s="8"/>
      <c r="J12" s="8"/>
    </row>
  </sheetData>
  <sheetProtection/>
  <mergeCells count="1">
    <mergeCell ref="A3:N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W9" sqref="W9"/>
    </sheetView>
  </sheetViews>
  <sheetFormatPr defaultColWidth="9.140625" defaultRowHeight="12.75"/>
  <cols>
    <col min="1" max="1" width="19.57421875" style="0" customWidth="1"/>
    <col min="2" max="2" width="5.28125" style="0" customWidth="1"/>
    <col min="3" max="3" width="11.57421875" style="0" customWidth="1"/>
    <col min="4" max="4" width="14.421875" style="0" customWidth="1"/>
    <col min="5" max="5" width="9.8515625" style="0" customWidth="1"/>
    <col min="6" max="7" width="8.140625" style="0" customWidth="1"/>
    <col min="8" max="10" width="9.8515625" style="0" customWidth="1"/>
    <col min="12" max="12" width="13.140625" style="0" customWidth="1"/>
    <col min="13" max="13" width="7.28125" style="0" hidden="1" customWidth="1"/>
    <col min="14" max="14" width="10.140625" style="0" customWidth="1"/>
    <col min="15" max="16" width="0" style="0" hidden="1" customWidth="1"/>
  </cols>
  <sheetData>
    <row r="1" ht="12.75">
      <c r="N1" s="1" t="s">
        <v>22</v>
      </c>
    </row>
    <row r="2" spans="11:13" ht="12.75">
      <c r="K2" s="1"/>
      <c r="L2" s="1"/>
      <c r="M2" s="1"/>
    </row>
    <row r="3" spans="1:14" ht="15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ht="12.75">
      <c r="N5" s="1" t="s">
        <v>1</v>
      </c>
    </row>
    <row r="6" spans="1:14" ht="84.75" customHeight="1">
      <c r="A6" s="2"/>
      <c r="B6" s="3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17</v>
      </c>
      <c r="J6" s="19" t="s">
        <v>9</v>
      </c>
      <c r="K6" s="19" t="s">
        <v>10</v>
      </c>
      <c r="L6" s="19" t="s">
        <v>11</v>
      </c>
      <c r="M6" s="19"/>
      <c r="N6" s="20" t="s">
        <v>12</v>
      </c>
    </row>
    <row r="7" spans="1:14" ht="17.25" customHeight="1">
      <c r="A7" s="4">
        <v>0</v>
      </c>
      <c r="B7" s="4">
        <v>1</v>
      </c>
      <c r="C7" s="21">
        <v>2</v>
      </c>
      <c r="D7" s="21" t="s">
        <v>19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 t="s">
        <v>20</v>
      </c>
      <c r="M7" s="21"/>
      <c r="N7" s="22">
        <v>12</v>
      </c>
    </row>
    <row r="8" spans="1:16" ht="21.75" customHeight="1">
      <c r="A8" s="6" t="s">
        <v>13</v>
      </c>
      <c r="B8" s="9">
        <f>B9+B10+B11</f>
        <v>67</v>
      </c>
      <c r="C8" s="10">
        <v>1874471</v>
      </c>
      <c r="D8" s="10">
        <v>883635</v>
      </c>
      <c r="E8" s="10">
        <v>62933</v>
      </c>
      <c r="F8" s="10">
        <v>328492</v>
      </c>
      <c r="G8" s="10">
        <v>37925</v>
      </c>
      <c r="H8" s="10">
        <v>35996</v>
      </c>
      <c r="I8" s="10">
        <v>193886</v>
      </c>
      <c r="J8" s="10">
        <f>D8-E8-F8-G8-H8-I8</f>
        <v>224403</v>
      </c>
      <c r="K8" s="10">
        <v>9995</v>
      </c>
      <c r="L8" s="10">
        <f>C8+D8+K8</f>
        <v>2768101</v>
      </c>
      <c r="M8" s="10">
        <v>100</v>
      </c>
      <c r="N8" s="10">
        <f>L8/B8/12</f>
        <v>3442.9116915422887</v>
      </c>
      <c r="P8">
        <f>P9+P10+P11</f>
        <v>2768232</v>
      </c>
    </row>
    <row r="9" spans="1:16" ht="49.5" customHeight="1">
      <c r="A9" s="7" t="s">
        <v>14</v>
      </c>
      <c r="B9" s="11">
        <v>18</v>
      </c>
      <c r="C9" s="10">
        <f>1874471*M9/100</f>
        <v>583903.498503848</v>
      </c>
      <c r="D9" s="10">
        <f>883635*M9/100</f>
        <v>275255.02816551854</v>
      </c>
      <c r="E9" s="12">
        <f>62933*M9/100</f>
        <v>19603.82362348773</v>
      </c>
      <c r="F9" s="12">
        <f>13.43*B9*365</f>
        <v>88235.1</v>
      </c>
      <c r="G9" s="12">
        <f>37925*M9/100</f>
        <v>11813.75448366949</v>
      </c>
      <c r="H9" s="12">
        <f>35996*M9/100</f>
        <v>11212.865033465181</v>
      </c>
      <c r="I9" s="12">
        <f>193886*M9/100</f>
        <v>60396.08706185215</v>
      </c>
      <c r="J9" s="13">
        <f>D9-E9-F9-G9-H9-I9</f>
        <v>83993.39796304397</v>
      </c>
      <c r="K9" s="10">
        <f>9995*M9/100</f>
        <v>3113.473330633528</v>
      </c>
      <c r="L9" s="10">
        <v>862272</v>
      </c>
      <c r="M9" s="14">
        <f>L9*100/2768101</f>
        <v>31.150308460565565</v>
      </c>
      <c r="N9" s="23">
        <f>L9/B9/12</f>
        <v>3992</v>
      </c>
      <c r="O9">
        <v>3992</v>
      </c>
      <c r="P9">
        <f>O9*B9*12</f>
        <v>862272</v>
      </c>
    </row>
    <row r="10" spans="1:16" ht="66.75" customHeight="1">
      <c r="A10" s="7" t="s">
        <v>15</v>
      </c>
      <c r="B10" s="11">
        <v>46</v>
      </c>
      <c r="C10" s="10">
        <f>1874471*M10/100</f>
        <v>1226054.328855775</v>
      </c>
      <c r="D10" s="10">
        <f>883635*M10/100</f>
        <v>577968.1397463459</v>
      </c>
      <c r="E10" s="12">
        <f>62933*M10/100</f>
        <v>41163.227960251446</v>
      </c>
      <c r="F10" s="12">
        <f>13.43*B10*365+61</f>
        <v>225550.69999999998</v>
      </c>
      <c r="G10" s="12">
        <f>37925*M10/100</f>
        <v>24805.990821866686</v>
      </c>
      <c r="H10" s="12">
        <f>35996*M10/100</f>
        <v>23544.270154882353</v>
      </c>
      <c r="I10" s="12">
        <f>193886*M10/100</f>
        <v>126816.98975579286</v>
      </c>
      <c r="J10" s="13">
        <f>D10-E10-F10-G10-H10-I10</f>
        <v>136086.96105355272</v>
      </c>
      <c r="K10" s="10">
        <f>9995*M10/100</f>
        <v>6537.531397878906</v>
      </c>
      <c r="L10" s="10">
        <v>1810560</v>
      </c>
      <c r="M10" s="14">
        <f>L10*100/2768101</f>
        <v>65.40801798778296</v>
      </c>
      <c r="N10" s="23">
        <f>L10/B10/12</f>
        <v>3280</v>
      </c>
      <c r="O10">
        <v>3280</v>
      </c>
      <c r="P10">
        <f>O10*B10*12</f>
        <v>1810560</v>
      </c>
    </row>
    <row r="11" spans="1:16" ht="59.25" customHeight="1">
      <c r="A11" s="7" t="s">
        <v>16</v>
      </c>
      <c r="B11" s="11">
        <v>3</v>
      </c>
      <c r="C11" s="10">
        <f>1874471*M11/100</f>
        <v>64513.17264037692</v>
      </c>
      <c r="D11" s="10">
        <f>883635*M11/100</f>
        <v>30411.83208813551</v>
      </c>
      <c r="E11" s="12">
        <f>62933*M11/100</f>
        <v>2165.948416260823</v>
      </c>
      <c r="F11" s="12">
        <f>13.43*B11*365</f>
        <v>14705.85</v>
      </c>
      <c r="G11" s="12">
        <f>37925*M11/100</f>
        <v>1305.2546944638218</v>
      </c>
      <c r="H11" s="12">
        <f>35996*M11/100</f>
        <v>1238.8648116524648</v>
      </c>
      <c r="I11" s="12">
        <f>193886*M11/100</f>
        <v>6672.923182354979</v>
      </c>
      <c r="J11" s="13">
        <f>D11-E11-F11-G11-H11-I11</f>
        <v>4322.99098340342</v>
      </c>
      <c r="K11" s="10">
        <f>9995*M11/100</f>
        <v>343.9952714875649</v>
      </c>
      <c r="L11" s="10">
        <f>L8-L9-L10</f>
        <v>95269</v>
      </c>
      <c r="M11" s="14">
        <f>L11*100/2768101</f>
        <v>3.441673551651475</v>
      </c>
      <c r="N11" s="23">
        <f>L11/B11/12+1</f>
        <v>2647.361111111111</v>
      </c>
      <c r="O11">
        <v>2650</v>
      </c>
      <c r="P11">
        <f>O11*B11*12</f>
        <v>95400</v>
      </c>
    </row>
    <row r="12" spans="3:10" ht="12.75">
      <c r="C12" s="8"/>
      <c r="D12" s="8"/>
      <c r="E12" s="8"/>
      <c r="F12" s="8"/>
      <c r="G12" s="8"/>
      <c r="H12" s="8"/>
      <c r="I12" s="8"/>
      <c r="J12" s="8"/>
    </row>
  </sheetData>
  <sheetProtection/>
  <mergeCells count="1">
    <mergeCell ref="A3:N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2020-01-31T07:44:34Z</cp:lastPrinted>
  <dcterms:created xsi:type="dcterms:W3CDTF">1996-10-14T23:33:28Z</dcterms:created>
  <dcterms:modified xsi:type="dcterms:W3CDTF">2020-02-14T14:11:11Z</dcterms:modified>
  <cp:category/>
  <cp:version/>
  <cp:contentType/>
  <cp:contentStatus/>
</cp:coreProperties>
</file>