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50" windowWidth="20520" windowHeight="4110" activeTab="1"/>
  </bookViews>
  <sheets>
    <sheet name="anexa 1" sheetId="1" r:id="rId1"/>
    <sheet name="anexa 1-1" sheetId="2" r:id="rId2"/>
    <sheet name="anexa 1-2" sheetId="3" r:id="rId3"/>
  </sheets>
  <definedNames>
    <definedName name="_xlnm.Print_Titles" localSheetId="0">'anexa 1'!$8:$9</definedName>
    <definedName name="_xlnm.Print_Titles" localSheetId="1">'anexa 1-1'!$7:$8</definedName>
    <definedName name="_xlnm.Print_Titles" localSheetId="2">'anexa 1-2'!$8:$9</definedName>
  </definedNames>
  <calcPr fullCalcOnLoad="1"/>
</workbook>
</file>

<file path=xl/sharedStrings.xml><?xml version="1.0" encoding="utf-8"?>
<sst xmlns="http://schemas.openxmlformats.org/spreadsheetml/2006/main" count="1693" uniqueCount="287">
  <si>
    <t>Cote defalcate din impozitul pe venit</t>
  </si>
  <si>
    <t>- lei (RON) -</t>
  </si>
  <si>
    <t>ROMÂNIA</t>
  </si>
  <si>
    <t>JUDEŢUL MUREŞ</t>
  </si>
  <si>
    <t>CONSILIUL JUDEŢEAN</t>
  </si>
  <si>
    <t>Realizat</t>
  </si>
  <si>
    <t>D E N U M I R E A     I N D I C A T O R I L O R</t>
  </si>
  <si>
    <t>Cod indicator</t>
  </si>
  <si>
    <t>Taxe si tarife pentru eliberarea de licente si autorizatii de functionare</t>
  </si>
  <si>
    <t>Alte taxe pe utilizarea bunurilor, autorizarea utilizarii bunurilor sau pe desfasurare de activitati</t>
  </si>
  <si>
    <t>Alte venituri</t>
  </si>
  <si>
    <t>Venituri din valorificarea unor bunuri ale institutiilor publice</t>
  </si>
  <si>
    <t>Finantarea drepturilor acordate persoanelor cu handicap</t>
  </si>
  <si>
    <t>Prevederi anuale</t>
  </si>
  <si>
    <t>Prevederi trimestriale</t>
  </si>
  <si>
    <t>% col.3/col.2</t>
  </si>
  <si>
    <t>Anexa nr.1</t>
  </si>
  <si>
    <t>SECŢIUNEA DE FUNCŢIONARE</t>
  </si>
  <si>
    <t>SECŢIUNEA DE DEZVOLTARE</t>
  </si>
  <si>
    <t>Anexa nr.1/1</t>
  </si>
  <si>
    <t>Anexa nr.1/2</t>
  </si>
  <si>
    <t>TOTAL VENITURI (cod00.02+00.15+00.16+00.17+45.02)</t>
  </si>
  <si>
    <t>000102</t>
  </si>
  <si>
    <t>VENITURI PROPRII (00.02-11.02-37.02+00.15+00.16)</t>
  </si>
  <si>
    <t>4802</t>
  </si>
  <si>
    <t>I. VENITURI CURENTE (cod 00.03+00.12)</t>
  </si>
  <si>
    <t>0002</t>
  </si>
  <si>
    <t>A. VENITURI FISCALE (cod 00.04+00.09+00.10+00.11)</t>
  </si>
  <si>
    <t>0003</t>
  </si>
  <si>
    <t>A1. IMPOZIT PE VENIT, PROFIT SI CASTIGURI DIN CAPITAL (cod 00.05+00.06+00.07)</t>
  </si>
  <si>
    <t>0004</t>
  </si>
  <si>
    <t>A1.2. IMPOZIT PE VENIT, PROFIT, SI CASTIGURI DIN CAPITAL DE LA PERSOANE FIZICE (cod 03.02+04.02)</t>
  </si>
  <si>
    <t>0006</t>
  </si>
  <si>
    <t>Cote si sume defalcate din impozitul pe venit (cod 04.02.01+04.02.04)</t>
  </si>
  <si>
    <t>0402</t>
  </si>
  <si>
    <t>040201</t>
  </si>
  <si>
    <t>Sume alocate din cotele defalcate din impozitul pe venit pentru echilibrarea bugetelor locale</t>
  </si>
  <si>
    <t>040204</t>
  </si>
  <si>
    <t>A4. IMPOZITE SI TAXE PE BUNURI SI SERVICII (cod 11.02+12.02+15.02+16.02)</t>
  </si>
  <si>
    <t>0010</t>
  </si>
  <si>
    <t>Sume defalcate din TVA (cod 11.02.01+11.02.02+11.02.05+11.02.06)</t>
  </si>
  <si>
    <t>1102</t>
  </si>
  <si>
    <t>Sume defalcate din taxa pe valoarea adaugata pentru finantarea cheltuielilor descentralizate la nivelul judetelor</t>
  </si>
  <si>
    <t>110201</t>
  </si>
  <si>
    <t>Sume defalcate din taxa pe valoarea adaugata pentru echilibrarea bugetelor locale</t>
  </si>
  <si>
    <t>110206</t>
  </si>
  <si>
    <t>Taxe pe utilizarea bunurilor, autorizarea utilizarii bunurilor sau pe desfasurarea de activitati (cod 16.02.02+16.02.03+16.02.50)</t>
  </si>
  <si>
    <t>1602</t>
  </si>
  <si>
    <t>160203</t>
  </si>
  <si>
    <t>160250</t>
  </si>
  <si>
    <t>C. VENITURI NEFISCALE (cod 00.13+00.14)</t>
  </si>
  <si>
    <t>0012</t>
  </si>
  <si>
    <t>C1. VENITURI DIN PROPRIETATE (cod 30.02+31.02)</t>
  </si>
  <si>
    <t>0013</t>
  </si>
  <si>
    <t>Venituri din proprietate (cod 30.02.01+30.02.05+30.02.08+30.02.50)</t>
  </si>
  <si>
    <t>3002</t>
  </si>
  <si>
    <t>Venituri din concesiuni si inchirieri (cod 30.02.05.30)</t>
  </si>
  <si>
    <t>300205</t>
  </si>
  <si>
    <t>Alte venituri din concesiuni si inchirieri de catre institutiile publice</t>
  </si>
  <si>
    <t>30020530</t>
  </si>
  <si>
    <t>C2. VANZARI DE BUNURI SI SERVICII (cod 33.02+34.02+35.02+36.02+37.02)</t>
  </si>
  <si>
    <t>0014</t>
  </si>
  <si>
    <t>Amenzi, penalitati si confiscari (cod 35.02.01 la 35.02.03+35.02.50)</t>
  </si>
  <si>
    <t>3502</t>
  </si>
  <si>
    <t>Venituri din amenzi si alte sanctiuni aplicate potrivit dispozitiilor legale (cod 35.02.01.02)</t>
  </si>
  <si>
    <t>350201</t>
  </si>
  <si>
    <t>Venituri din amenzi si alte sanctiuni aplicate de catre alte institutii de specialitate</t>
  </si>
  <si>
    <t>35020102</t>
  </si>
  <si>
    <t>Diverse venituri (cod36.02.01+36.02.05+36.02.06+36.02.07+36.02.11+36.02.14+36.02.22+36.02.23+36.02.50)</t>
  </si>
  <si>
    <t>3602</t>
  </si>
  <si>
    <t>360250</t>
  </si>
  <si>
    <t>II. VENITURI DIN CAPITAL (cod 39.02)</t>
  </si>
  <si>
    <t>0015</t>
  </si>
  <si>
    <t>Venituri din valorificarea unor bunuri (cod39.02.01+39.02.03+39.02.04+39.02.07+39.02.10)</t>
  </si>
  <si>
    <t>3902</t>
  </si>
  <si>
    <t>390201</t>
  </si>
  <si>
    <t>Alte operatiuni financiar</t>
  </si>
  <si>
    <t>4102</t>
  </si>
  <si>
    <t>Disp. rezervate pentru plati ale unitatilor de invatamant special si altor institutii publice de pe raza altor unitati</t>
  </si>
  <si>
    <t>410205</t>
  </si>
  <si>
    <t>41020501</t>
  </si>
  <si>
    <t>IV. SUBVENTII (cod 00.18)</t>
  </si>
  <si>
    <t>0017</t>
  </si>
  <si>
    <t>SUBVENTII DE LA ALTE NIVELE ALE ADMINISTRATIEI PUBLICE (cod 42.02+43.02)</t>
  </si>
  <si>
    <t>0018</t>
  </si>
  <si>
    <t>Subventii de la bugetul de stat (cod42.02.01+42.02.05+42.02.10+42.02.12 la 42.02.21+42.02.28+42.02.29+42.02.32 la 42.02.36+42.02.40 la 42.02.42+42.02.44 la 42.02.46+42.02.51+42.02.52+42.02.54+42.02.55+42.02.62 la 42.02.65)</t>
  </si>
  <si>
    <t>4202</t>
  </si>
  <si>
    <t>Subventii de la bugetul de stat catre bugetele locale necesare sustinerii derularii proiectelor finantate din fonduri externe nerambursabile (FEN) postaderare</t>
  </si>
  <si>
    <t>420220</t>
  </si>
  <si>
    <t>420221</t>
  </si>
  <si>
    <t>Subventii din bugetul de stat pentru finantarea camerelor agricole</t>
  </si>
  <si>
    <t>420244</t>
  </si>
  <si>
    <t>Sume primite de la UE/alti donatori in contul platilor efectuate si prefinantari (cod 45.02.01 la 45.02.05 +45.02.07+45.02.08+45.02.15 la 45.02.21)</t>
  </si>
  <si>
    <t>4502</t>
  </si>
  <si>
    <t>Fondul European de Dezvoltare Regionala (cod 45.02.01.01+45.02.01.02+45.02.01.03) *)</t>
  </si>
  <si>
    <t>450201</t>
  </si>
  <si>
    <t>Sume primite in contul platilor efectuate in anul curent</t>
  </si>
  <si>
    <t>45020101</t>
  </si>
  <si>
    <t>Sume primite in contul platilor efectuate in anii anteriori</t>
  </si>
  <si>
    <t>45020102</t>
  </si>
  <si>
    <t>Prefinantare</t>
  </si>
  <si>
    <t>45020103</t>
  </si>
  <si>
    <t>Fondul Social European (cod 45.02.02.01+45.02.02.02+45.02.02.03) *)</t>
  </si>
  <si>
    <t>450202</t>
  </si>
  <si>
    <t>45020202</t>
  </si>
  <si>
    <t>TOTAL CHELTUIELI (cod 50.02 + 59.02 + 63.02 + 70.02 + 74.02 + 79.02)</t>
  </si>
  <si>
    <t>4902</t>
  </si>
  <si>
    <t>TOTAL CHELTUIELI (SECTIUNEA DE FUNCTIONARE+SECTIUNEA DE DEZVOLTARE)</t>
  </si>
  <si>
    <t>SECTIUNEA DE FUNCTIONARE (cod 01+79+84)</t>
  </si>
  <si>
    <t>F</t>
  </si>
  <si>
    <t>CHELTUIELI CURENTE (cod 10+20+30+40+50+51SF+55SF+57+59)</t>
  </si>
  <si>
    <t>01F</t>
  </si>
  <si>
    <t>TITLUL I CHELTUIELI DE PERSONAL (cod 10.01+10.02+10.03)</t>
  </si>
  <si>
    <t>10</t>
  </si>
  <si>
    <t>TITLUL II BUNURI SI SERVICII (cod 20.01 la 20.06+20.09 la 20.16+20.18 la 20.25+20.27+20.30)</t>
  </si>
  <si>
    <t>20</t>
  </si>
  <si>
    <t>TITLUL III DOBANZI (cod 30.01 la 30.03)</t>
  </si>
  <si>
    <t>30</t>
  </si>
  <si>
    <t>Dobanzi aferente datoriei publice interne (cod 30.01.01+30.01.02)</t>
  </si>
  <si>
    <t>3001</t>
  </si>
  <si>
    <t>Dobanzi aferente datoriei publice interne directe</t>
  </si>
  <si>
    <t>300101</t>
  </si>
  <si>
    <t>Dobanzi aferente datoriei publice externe (cod 30.02.01 la 30.02.03+30.02.05)</t>
  </si>
  <si>
    <t>Dobanzi aferente creditelor externe contractate de ordonatorii de credite</t>
  </si>
  <si>
    <t>300202</t>
  </si>
  <si>
    <t>TITLUL V FONDURI DE REZERVA (cod 50.04)</t>
  </si>
  <si>
    <t>50</t>
  </si>
  <si>
    <t>Fond de rezerva bugetara la dispozitia autoritatilor locale</t>
  </si>
  <si>
    <t>5004</t>
  </si>
  <si>
    <t>TITLUL VI TRANSFERURI INTRE UNITATI ALE ADMINISTRATIEI PUBLICE (cod 51.01)</t>
  </si>
  <si>
    <t>51F</t>
  </si>
  <si>
    <t>Transferuri curente (cod 51.01.01+51.01.03+51.01.05+51.01.14+51.01.15+51.01.24+51.01.26+51.01.31+51.01.39 + 51.01.46+51.01.49)</t>
  </si>
  <si>
    <t>5101</t>
  </si>
  <si>
    <t>Transferuri catre institutii publice</t>
  </si>
  <si>
    <t>510101</t>
  </si>
  <si>
    <t>Actiuni de sanatate</t>
  </si>
  <si>
    <t>510103</t>
  </si>
  <si>
    <t>Transferuri din bugetele locale pentru finantarea cheltuielilor curente din domeniul sanatatii</t>
  </si>
  <si>
    <t>510146</t>
  </si>
  <si>
    <t>Transferuri din bugetele locale pentru finantarea camerelor agricole</t>
  </si>
  <si>
    <t>510149</t>
  </si>
  <si>
    <t>TITLUL VII ALTE TRANSFERURI (cod 55.01+ 55.02)</t>
  </si>
  <si>
    <t>55F</t>
  </si>
  <si>
    <t>A. Transferuri interne (cod 55.01.18+ 55.01.54)</t>
  </si>
  <si>
    <t>5501F</t>
  </si>
  <si>
    <t>Alte transferuri curente interne</t>
  </si>
  <si>
    <t>550118</t>
  </si>
  <si>
    <t>5502</t>
  </si>
  <si>
    <t>TITLUL IX ASISTENTA SOCIALA (cod 57.02)</t>
  </si>
  <si>
    <t>57</t>
  </si>
  <si>
    <t>Ajutoare sociale (cod 57.02.01 la 57.02.04)</t>
  </si>
  <si>
    <t>5702</t>
  </si>
  <si>
    <t>Ajutoare sociale in numerar</t>
  </si>
  <si>
    <t>570201</t>
  </si>
  <si>
    <t>Ajutoare sociale in natura</t>
  </si>
  <si>
    <t>570202</t>
  </si>
  <si>
    <t>TITLUL X ALTE CHELTUIELI (cod 59.01 + 59.02 + 59.08 +59.11 +59.12 +59.15 +59.17 +59.20+59.22 +59.25 +59.30+59.35)</t>
  </si>
  <si>
    <t>59</t>
  </si>
  <si>
    <t>5902</t>
  </si>
  <si>
    <t>Asociatii si fundatii</t>
  </si>
  <si>
    <t>5911</t>
  </si>
  <si>
    <t>Sustinerea cultelor</t>
  </si>
  <si>
    <t>5912</t>
  </si>
  <si>
    <t>Contributii la salarizarea personalului neclerical</t>
  </si>
  <si>
    <t>5915</t>
  </si>
  <si>
    <t>OPERATIUNI FINANCIARE (cod 80+81)</t>
  </si>
  <si>
    <t>79F</t>
  </si>
  <si>
    <t>TITLUL XVI RAMBURSARI DE CREDITE (cod 81.01+81.02)</t>
  </si>
  <si>
    <t>81F</t>
  </si>
  <si>
    <t>Rambursari de credite externe (cod 81.01.01+81.01.02+81.01.05+81.01.06)</t>
  </si>
  <si>
    <t>8101</t>
  </si>
  <si>
    <t>Rambursari de credite externe contractate de ordonatorii de credite</t>
  </si>
  <si>
    <t>810101</t>
  </si>
  <si>
    <t>Rambursari de credite interne (cod 81.02.01+81.02.02+81.02.05)</t>
  </si>
  <si>
    <t>8102</t>
  </si>
  <si>
    <t>Rambursari de credite aferente datoriei publice interne locale</t>
  </si>
  <si>
    <t>810205</t>
  </si>
  <si>
    <t>TITLUL XVII PLATI EFECTUATE IN ANII PRECEDENTI SI RECUPERATE IN ANUL CURENT(85.01)</t>
  </si>
  <si>
    <t>84F</t>
  </si>
  <si>
    <t>Plati efectuate in anii precedenti si recuperate in anul curent (cod 85.01.01)</t>
  </si>
  <si>
    <t>8501F</t>
  </si>
  <si>
    <t>Plati efectuate in anii precedenti si recuperate in anul curent în sectiunea de functionare a bugetului local</t>
  </si>
  <si>
    <t>850101</t>
  </si>
  <si>
    <t>SECTIUNEA DE DEZVOLTARE (cod 51+55+56+70+79+84)</t>
  </si>
  <si>
    <t>D</t>
  </si>
  <si>
    <t>TITLUL VI TRANSFERURI INTRE UNITATI ALE ADMINISTRATIEI PUBLICE (cod 51.02)</t>
  </si>
  <si>
    <t>51D</t>
  </si>
  <si>
    <t>Transferuri de capital (cod 51.02.12+51.02.28+51.02.29)</t>
  </si>
  <si>
    <t>5102</t>
  </si>
  <si>
    <t>Transferuri din bugetele locale pentru finantarea cheltuielilor de capital din domeniul sanatatii</t>
  </si>
  <si>
    <t>510228</t>
  </si>
  <si>
    <t>Alte transferuri de capital catre institutii publice</t>
  </si>
  <si>
    <t>510229</t>
  </si>
  <si>
    <t>TITLUL VII ALTE TRANSFERURI (cod 55.01)</t>
  </si>
  <si>
    <t>55D</t>
  </si>
  <si>
    <t>A. Transferuri interne (cod 55.01.03+55.01.08 la 55.01.10 + 55.01.13 +55.01.15+55.01.28+55.01.42)</t>
  </si>
  <si>
    <t>5501D</t>
  </si>
  <si>
    <t>Programe de dezvoltare</t>
  </si>
  <si>
    <t>550113</t>
  </si>
  <si>
    <t>Investitii ale regiilor aeroportuare de interes local</t>
  </si>
  <si>
    <t>550156</t>
  </si>
  <si>
    <t>Titlul VIII Proiecte cu finantare din Fonduri externe nerambursabile (FEN) postaderare (cod 56.01 la 56.05+cod 56.07 + 56.08 + 56.15 la 56.18 +56.25+56.27+56.28)</t>
  </si>
  <si>
    <t>56</t>
  </si>
  <si>
    <t>Programe din Fondul European de Dezvoltare Regionala (FEDR ) (56.01.01 la 56.01.03)</t>
  </si>
  <si>
    <t>5601</t>
  </si>
  <si>
    <t>Finantarea nationala</t>
  </si>
  <si>
    <t>560101</t>
  </si>
  <si>
    <t>Finantarea externa nerambursabila</t>
  </si>
  <si>
    <t>560102</t>
  </si>
  <si>
    <t>Cheltuieli neeligibile</t>
  </si>
  <si>
    <t>560103</t>
  </si>
  <si>
    <t>Programe din Fondul Social European (FSE) (56.02.01 la 56.02.03)</t>
  </si>
  <si>
    <t>5602</t>
  </si>
  <si>
    <t>560201</t>
  </si>
  <si>
    <t>560202</t>
  </si>
  <si>
    <t>CHELTUIELI DE CAPITAL (cod 71+72+75)</t>
  </si>
  <si>
    <t>70</t>
  </si>
  <si>
    <t>TITLUL XII ACTIVE NEFINANCIARE (cod 71.01 + 71.03)</t>
  </si>
  <si>
    <t>71</t>
  </si>
  <si>
    <t>Active fixe (cod 71.01.01 la 71.01.03+71.01.30)</t>
  </si>
  <si>
    <t>7101</t>
  </si>
  <si>
    <t>Constructii</t>
  </si>
  <si>
    <t>710101</t>
  </si>
  <si>
    <t>Masini, echipamente si mijloace de transport</t>
  </si>
  <si>
    <t>710102</t>
  </si>
  <si>
    <t>Alte active fixe</t>
  </si>
  <si>
    <t>710130</t>
  </si>
  <si>
    <t>TITLUL XVII PLATI EFECTUATE IN ANII PRECEDENTI SI RECUPERATE IN ANUL CURENT (85.01)</t>
  </si>
  <si>
    <t>84D</t>
  </si>
  <si>
    <t>Plati efectuate in anii precedenti si recuperate in anul curent (cod 85.01.02)</t>
  </si>
  <si>
    <t>8501D</t>
  </si>
  <si>
    <t>Plati efectuate in anii precedenti si recuperate in anul curent în sectiunea de dezvoltare a bugetului local</t>
  </si>
  <si>
    <t>850102</t>
  </si>
  <si>
    <t>Partea I-a SERVICII PUBLICE GENERALE (cod 51.02+54.02+55.02+56.02)</t>
  </si>
  <si>
    <t>5002</t>
  </si>
  <si>
    <t>Autoritati publice si actiuni externe (cod 51.02.01)</t>
  </si>
  <si>
    <t>Alte servicii publice generale (cod 54.02.05 la 54.02.07+54.02.10+54.02.50)</t>
  </si>
  <si>
    <t>5402</t>
  </si>
  <si>
    <t>Tranzactii privind datoria publica si împrumuturi</t>
  </si>
  <si>
    <t>Partea a II-a APARARE, ORDINE PUBLICA SI SIGURANTA NATIONALA (cod 60.02+61.02)</t>
  </si>
  <si>
    <t>Aparare (cod 60.02.02)</t>
  </si>
  <si>
    <t>6002</t>
  </si>
  <si>
    <t>Partea a III-a CHELTUIELI SOCIAL-CULTURALE (cod65.02+66.02+67.02+68.02)</t>
  </si>
  <si>
    <t>6302</t>
  </si>
  <si>
    <t>Invatamant (cod 65.02.03 la 65.02.05+65.02.07+65.02.11+65.02.50)</t>
  </si>
  <si>
    <t>6502</t>
  </si>
  <si>
    <t>Sanatate (cod 66.02.06+66.02.08+66.02.50)</t>
  </si>
  <si>
    <t>6602</t>
  </si>
  <si>
    <t>Cultura, recreere si religie (cod 67.02.03+67.02.05+67.02.06+67.02.50)</t>
  </si>
  <si>
    <t>6702</t>
  </si>
  <si>
    <t>6802</t>
  </si>
  <si>
    <t>Partea a IV-a SERVICII SI DEZVOLTARE PUBLICA, LOCUINTE, MEDIU SI APE (cod 70.02+74.02)</t>
  </si>
  <si>
    <t>6902</t>
  </si>
  <si>
    <t>Locuinte, servicii si dezvoltare publica (cod 70.02.03+70.02.05 la 70.02.07+70.02.50)</t>
  </si>
  <si>
    <t>7002</t>
  </si>
  <si>
    <t>Protectia mediului (cod 74.02.03+74.02.05+74.02.06)</t>
  </si>
  <si>
    <t>7402</t>
  </si>
  <si>
    <t>Partea a V-a ACTIUNI ECONOMICE (cod 80.02+81.02+83.02+84.02+87.02)</t>
  </si>
  <si>
    <t>7902</t>
  </si>
  <si>
    <t>Transporturi (cod 84.02.03+84.02.04+84.02.06+84.02.50)</t>
  </si>
  <si>
    <t>8402</t>
  </si>
  <si>
    <t>Alte actiuni economice (cod 87.02.01+87.02.03 la 87.02.05+87.02.50)</t>
  </si>
  <si>
    <t>8702</t>
  </si>
  <si>
    <t>VENITURILE SECTIUNII DE FUNCTIONARE (cod 00.02+00.16+00.17) - TOTAL</t>
  </si>
  <si>
    <t>VENITURI PROPRII (00.02-11.02-37.02+00.16)</t>
  </si>
  <si>
    <t>Diverse venituri (cod 36.02.01+36.02.05+36.02.06+36.02.11+36.02.14+36.02.50)</t>
  </si>
  <si>
    <t>Alte operatiuni financiare( 41.02.05)</t>
  </si>
  <si>
    <t>Subventii de la bugetul de stat (cod 42.02.21+42.02.28+42.02.32 la 42.02.36 +42.02.41 + 42.02.42+40.02.44 la 42.02.46+42.02.51+42.02.54+42.02.63+42.02.64)</t>
  </si>
  <si>
    <t>CHELTUIELILE SECTIUNII DE FUNCTIONARE (cod 50.02 + 59.02 + 63.02 + 70.02 + 74.02 + 79.02)</t>
  </si>
  <si>
    <t>Asigurari si asistenta sociala (cod68.02.04+68.02.05+68.02.06+68.02.10+68.02.11+68.02.12+ 68.02.15+ 68.02.50)</t>
  </si>
  <si>
    <t>VENITURILE SECTIUNII DE DEZVOLTARE (00.02+00.15+00.17+40.02+45.02) - TOTAL</t>
  </si>
  <si>
    <t>Venituri din valorificarea unor bunuri ( cod 39.02.01+39.02.03+39.02.04+39.02.07+39.02.10)</t>
  </si>
  <si>
    <t>SUBVENTII DE LA ALTE NIVELE ALE ADMINISTRATIEI PUBLICE (cod 42.02)</t>
  </si>
  <si>
    <t>Subventii de la bugetul de stat (cod 42.02.01+42.02.05+42.02.10+42.02.12 la 42.02.20+42.02.29+42.02.40+42.02.51+42.02.52+42.02.55+42.02.62+42.02.63+42.02.65)</t>
  </si>
  <si>
    <t>Sume primite în contul platilor efectuate în anul curent</t>
  </si>
  <si>
    <t>Sume primite în contul platilor efectuate în anii anteriori</t>
  </si>
  <si>
    <t>CHELTUIELILE SECTIUNII DE DEZVOLTARE (cod 50.02 + 59.02 + 63.02 + 70.02 +74.02+ 79.02)</t>
  </si>
  <si>
    <t>Partea I-a SERVICII PUBLICE GENERALE (cod 51.02+54.02)</t>
  </si>
  <si>
    <t>Partea a III-a CHELTUIELI SOCIAL-CULTURALE (cod 65.02+66.02+67.02+68.02)</t>
  </si>
  <si>
    <t>Transporturi (cod 84.02.03+84.02.06+84.02.50)</t>
  </si>
  <si>
    <t>Agricultura</t>
  </si>
  <si>
    <t>EXECUŢIA BUGETULUI CONSILIULUI JUDEŢEAN MUREŞ LA 30 IUNIE 2015</t>
  </si>
  <si>
    <t>Încasări din rambursarea împrumuturilor acordate (400214)</t>
  </si>
  <si>
    <t>Sume din excedentul bugetului local utilizate pentru finanțarea cheltuielilor</t>
  </si>
  <si>
    <t>II. VENITURI DIN CAPITAL (cod 39.02+40.02)</t>
  </si>
  <si>
    <t>Subvenții de la alte administrații (cod 43.02.20)</t>
  </si>
  <si>
    <t>Alte subvenții primite de la administrația centrală pentru finanțare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</si>
</sst>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9">
    <font>
      <sz val="10"/>
      <name val="Arial"/>
      <family val="0"/>
    </font>
    <font>
      <sz val="8"/>
      <name val="Arial"/>
      <family val="2"/>
    </font>
    <font>
      <b/>
      <i/>
      <sz val="10"/>
      <name val="Tahoma"/>
      <family val="2"/>
    </font>
    <font>
      <i/>
      <sz val="10"/>
      <name val="Tahoma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0" fontId="2" fillId="0" borderId="0" xfId="0" applyFont="1" applyAlignment="1">
      <alignment wrapText="1"/>
    </xf>
    <xf numFmtId="0" fontId="2" fillId="0" borderId="0" xfId="56" applyFont="1" applyFill="1" applyAlignment="1">
      <alignment wrapText="1"/>
      <protection/>
    </xf>
    <xf numFmtId="0" fontId="2" fillId="0" borderId="0" xfId="56" applyFont="1" applyFill="1" applyAlignment="1">
      <alignment horizontal="left" vertical="center"/>
      <protection/>
    </xf>
    <xf numFmtId="0" fontId="2" fillId="0" borderId="0" xfId="56" applyFont="1" applyFill="1" applyAlignment="1">
      <alignment horizontal="left" wrapText="1"/>
      <protection/>
    </xf>
    <xf numFmtId="0" fontId="2" fillId="0" borderId="0" xfId="57" applyFont="1" applyFill="1" applyBorder="1" applyAlignment="1">
      <alignment vertical="center" wrapText="1"/>
      <protection/>
    </xf>
    <xf numFmtId="0" fontId="2" fillId="0" borderId="0" xfId="56" applyFont="1" applyFill="1" applyAlignment="1">
      <alignment horizontal="left" vertical="top" wrapText="1"/>
      <protection/>
    </xf>
    <xf numFmtId="0" fontId="2" fillId="33" borderId="10" xfId="56" applyFont="1" applyFill="1" applyBorder="1" applyAlignment="1">
      <alignment horizontal="center" vertical="center" wrapText="1"/>
      <protection/>
    </xf>
    <xf numFmtId="1" fontId="2" fillId="33" borderId="10" xfId="55" applyNumberFormat="1" applyFont="1" applyFill="1" applyBorder="1" applyAlignment="1">
      <alignment horizontal="center" vertical="center" wrapText="1"/>
      <protection/>
    </xf>
    <xf numFmtId="16" fontId="3" fillId="0" borderId="10" xfId="56" applyNumberFormat="1" applyFont="1" applyFill="1" applyBorder="1" applyAlignment="1" quotePrefix="1">
      <alignment horizontal="left"/>
      <protection/>
    </xf>
    <xf numFmtId="3" fontId="3" fillId="0" borderId="10" xfId="56" applyNumberFormat="1" applyFont="1" applyFill="1" applyBorder="1" applyAlignment="1">
      <alignment horizontal="right"/>
      <protection/>
    </xf>
    <xf numFmtId="0" fontId="3" fillId="0" borderId="10" xfId="56" applyFont="1" applyFill="1" applyBorder="1" applyAlignment="1">
      <alignment horizontal="left"/>
      <protection/>
    </xf>
    <xf numFmtId="0" fontId="3" fillId="0" borderId="10" xfId="56" applyFont="1" applyFill="1" applyBorder="1" applyAlignment="1" quotePrefix="1">
      <alignment horizontal="left"/>
      <protection/>
    </xf>
    <xf numFmtId="0" fontId="3" fillId="0" borderId="10" xfId="56" applyFont="1" applyFill="1" applyBorder="1" applyAlignment="1" quotePrefix="1">
      <alignment/>
      <protection/>
    </xf>
    <xf numFmtId="0" fontId="3" fillId="0" borderId="10" xfId="0" applyFont="1" applyFill="1" applyBorder="1" applyAlignment="1">
      <alignment horizontal="left" wrapText="1"/>
    </xf>
    <xf numFmtId="0" fontId="3" fillId="0" borderId="10" xfId="56" applyFont="1" applyFill="1" applyBorder="1" applyAlignment="1">
      <alignment/>
      <protection/>
    </xf>
    <xf numFmtId="3" fontId="3" fillId="0" borderId="10" xfId="0" applyNumberFormat="1" applyFont="1" applyFill="1" applyBorder="1" applyAlignment="1">
      <alignment horizontal="left" wrapText="1"/>
    </xf>
    <xf numFmtId="0" fontId="3" fillId="0" borderId="10" xfId="56" applyFont="1" applyFill="1" applyBorder="1" applyAlignment="1">
      <alignment horizontal="left" wrapText="1"/>
      <protection/>
    </xf>
    <xf numFmtId="14" fontId="3" fillId="0" borderId="10" xfId="56" applyNumberFormat="1" applyFont="1" applyFill="1" applyBorder="1" applyAlignment="1" quotePrefix="1">
      <alignment horizontal="left"/>
      <protection/>
    </xf>
    <xf numFmtId="16" fontId="3" fillId="0" borderId="10" xfId="56" applyNumberFormat="1" applyFont="1" applyFill="1" applyBorder="1" applyAlignment="1">
      <alignment horizontal="left"/>
      <protection/>
    </xf>
    <xf numFmtId="0" fontId="3" fillId="0" borderId="0" xfId="56" applyFont="1" applyFill="1" applyAlignment="1">
      <alignment wrapText="1"/>
      <protection/>
    </xf>
    <xf numFmtId="0" fontId="3" fillId="0" borderId="0" xfId="56" applyFont="1" applyFill="1" applyAlignment="1">
      <alignment horizontal="left" vertical="center"/>
      <protection/>
    </xf>
    <xf numFmtId="16" fontId="3" fillId="0" borderId="11" xfId="56" applyNumberFormat="1" applyFont="1" applyFill="1" applyBorder="1" applyAlignment="1" quotePrefix="1">
      <alignment horizontal="left"/>
      <protection/>
    </xf>
    <xf numFmtId="0" fontId="3" fillId="0" borderId="11" xfId="0" applyFont="1" applyFill="1" applyBorder="1" applyAlignment="1">
      <alignment horizontal="left" wrapText="1"/>
    </xf>
    <xf numFmtId="0" fontId="0" fillId="0" borderId="0" xfId="0" applyFont="1" applyAlignment="1">
      <alignment/>
    </xf>
    <xf numFmtId="0" fontId="3" fillId="0" borderId="10" xfId="56" applyFont="1" applyFill="1" applyBorder="1" applyAlignment="1">
      <alignment wrapText="1"/>
      <protection/>
    </xf>
    <xf numFmtId="0" fontId="3" fillId="0" borderId="10" xfId="56" applyFont="1" applyFill="1" applyBorder="1" applyAlignment="1">
      <alignment horizontal="left" vertical="center"/>
      <protection/>
    </xf>
    <xf numFmtId="3" fontId="3" fillId="0" borderId="10" xfId="0" applyNumberFormat="1" applyFont="1" applyBorder="1" applyAlignment="1">
      <alignment/>
    </xf>
    <xf numFmtId="0" fontId="2" fillId="33" borderId="11" xfId="56" applyFont="1" applyFill="1" applyBorder="1" applyAlignment="1">
      <alignment horizontal="center" vertical="center" wrapText="1"/>
      <protection/>
    </xf>
    <xf numFmtId="10" fontId="3" fillId="0" borderId="1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2" fillId="0" borderId="0" xfId="56" applyFont="1" applyFill="1" applyAlignment="1">
      <alignment horizontal="center" vertical="top" wrapText="1"/>
      <protection/>
    </xf>
    <xf numFmtId="0" fontId="2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mach03" xfId="55"/>
    <cellStyle name="Normal_Machete buget 99" xfId="56"/>
    <cellStyle name="Normal_VAC 1b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127</xdr:row>
      <xdr:rowOff>0</xdr:rowOff>
    </xdr:from>
    <xdr:to>
      <xdr:col>1</xdr:col>
      <xdr:colOff>19050</xdr:colOff>
      <xdr:row>127</xdr:row>
      <xdr:rowOff>0</xdr:rowOff>
    </xdr:to>
    <xdr:sp>
      <xdr:nvSpPr>
        <xdr:cNvPr id="1" name="AutoShape 5"/>
        <xdr:cNvSpPr>
          <a:spLocks/>
        </xdr:cNvSpPr>
      </xdr:nvSpPr>
      <xdr:spPr>
        <a:xfrm>
          <a:off x="4972050" y="2590800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158</xdr:row>
      <xdr:rowOff>0</xdr:rowOff>
    </xdr:from>
    <xdr:to>
      <xdr:col>1</xdr:col>
      <xdr:colOff>19050</xdr:colOff>
      <xdr:row>158</xdr:row>
      <xdr:rowOff>0</xdr:rowOff>
    </xdr:to>
    <xdr:sp>
      <xdr:nvSpPr>
        <xdr:cNvPr id="2" name="AutoShape 10"/>
        <xdr:cNvSpPr>
          <a:spLocks/>
        </xdr:cNvSpPr>
      </xdr:nvSpPr>
      <xdr:spPr>
        <a:xfrm>
          <a:off x="4972050" y="3303270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158</xdr:row>
      <xdr:rowOff>0</xdr:rowOff>
    </xdr:from>
    <xdr:to>
      <xdr:col>1</xdr:col>
      <xdr:colOff>19050</xdr:colOff>
      <xdr:row>158</xdr:row>
      <xdr:rowOff>0</xdr:rowOff>
    </xdr:to>
    <xdr:sp>
      <xdr:nvSpPr>
        <xdr:cNvPr id="3" name="AutoShape 11"/>
        <xdr:cNvSpPr>
          <a:spLocks/>
        </xdr:cNvSpPr>
      </xdr:nvSpPr>
      <xdr:spPr>
        <a:xfrm>
          <a:off x="4972050" y="3303270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127</xdr:row>
      <xdr:rowOff>0</xdr:rowOff>
    </xdr:from>
    <xdr:to>
      <xdr:col>1</xdr:col>
      <xdr:colOff>19050</xdr:colOff>
      <xdr:row>127</xdr:row>
      <xdr:rowOff>0</xdr:rowOff>
    </xdr:to>
    <xdr:sp>
      <xdr:nvSpPr>
        <xdr:cNvPr id="4" name="AutoShape 14"/>
        <xdr:cNvSpPr>
          <a:spLocks/>
        </xdr:cNvSpPr>
      </xdr:nvSpPr>
      <xdr:spPr>
        <a:xfrm>
          <a:off x="4972050" y="2590800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158</xdr:row>
      <xdr:rowOff>0</xdr:rowOff>
    </xdr:from>
    <xdr:to>
      <xdr:col>1</xdr:col>
      <xdr:colOff>19050</xdr:colOff>
      <xdr:row>158</xdr:row>
      <xdr:rowOff>0</xdr:rowOff>
    </xdr:to>
    <xdr:sp>
      <xdr:nvSpPr>
        <xdr:cNvPr id="5" name="AutoShape 17"/>
        <xdr:cNvSpPr>
          <a:spLocks/>
        </xdr:cNvSpPr>
      </xdr:nvSpPr>
      <xdr:spPr>
        <a:xfrm>
          <a:off x="4972050" y="3303270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158</xdr:row>
      <xdr:rowOff>0</xdr:rowOff>
    </xdr:from>
    <xdr:to>
      <xdr:col>1</xdr:col>
      <xdr:colOff>19050</xdr:colOff>
      <xdr:row>158</xdr:row>
      <xdr:rowOff>0</xdr:rowOff>
    </xdr:to>
    <xdr:sp>
      <xdr:nvSpPr>
        <xdr:cNvPr id="6" name="AutoShape 18"/>
        <xdr:cNvSpPr>
          <a:spLocks/>
        </xdr:cNvSpPr>
      </xdr:nvSpPr>
      <xdr:spPr>
        <a:xfrm>
          <a:off x="4972050" y="3303270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127</xdr:row>
      <xdr:rowOff>0</xdr:rowOff>
    </xdr:from>
    <xdr:to>
      <xdr:col>1</xdr:col>
      <xdr:colOff>19050</xdr:colOff>
      <xdr:row>127</xdr:row>
      <xdr:rowOff>0</xdr:rowOff>
    </xdr:to>
    <xdr:sp>
      <xdr:nvSpPr>
        <xdr:cNvPr id="7" name="AutoShape 14"/>
        <xdr:cNvSpPr>
          <a:spLocks/>
        </xdr:cNvSpPr>
      </xdr:nvSpPr>
      <xdr:spPr>
        <a:xfrm>
          <a:off x="4972050" y="2590800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158</xdr:row>
      <xdr:rowOff>0</xdr:rowOff>
    </xdr:from>
    <xdr:to>
      <xdr:col>1</xdr:col>
      <xdr:colOff>19050</xdr:colOff>
      <xdr:row>158</xdr:row>
      <xdr:rowOff>0</xdr:rowOff>
    </xdr:to>
    <xdr:sp>
      <xdr:nvSpPr>
        <xdr:cNvPr id="8" name="AutoShape 17"/>
        <xdr:cNvSpPr>
          <a:spLocks/>
        </xdr:cNvSpPr>
      </xdr:nvSpPr>
      <xdr:spPr>
        <a:xfrm>
          <a:off x="4972050" y="3303270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158</xdr:row>
      <xdr:rowOff>0</xdr:rowOff>
    </xdr:from>
    <xdr:to>
      <xdr:col>1</xdr:col>
      <xdr:colOff>19050</xdr:colOff>
      <xdr:row>158</xdr:row>
      <xdr:rowOff>0</xdr:rowOff>
    </xdr:to>
    <xdr:sp>
      <xdr:nvSpPr>
        <xdr:cNvPr id="9" name="AutoShape 18"/>
        <xdr:cNvSpPr>
          <a:spLocks/>
        </xdr:cNvSpPr>
      </xdr:nvSpPr>
      <xdr:spPr>
        <a:xfrm>
          <a:off x="4972050" y="3303270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128</xdr:row>
      <xdr:rowOff>0</xdr:rowOff>
    </xdr:from>
    <xdr:to>
      <xdr:col>1</xdr:col>
      <xdr:colOff>19050</xdr:colOff>
      <xdr:row>128</xdr:row>
      <xdr:rowOff>0</xdr:rowOff>
    </xdr:to>
    <xdr:sp>
      <xdr:nvSpPr>
        <xdr:cNvPr id="10" name="AutoShape 14"/>
        <xdr:cNvSpPr>
          <a:spLocks/>
        </xdr:cNvSpPr>
      </xdr:nvSpPr>
      <xdr:spPr>
        <a:xfrm>
          <a:off x="4972050" y="2606992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159</xdr:row>
      <xdr:rowOff>0</xdr:rowOff>
    </xdr:from>
    <xdr:to>
      <xdr:col>1</xdr:col>
      <xdr:colOff>19050</xdr:colOff>
      <xdr:row>159</xdr:row>
      <xdr:rowOff>0</xdr:rowOff>
    </xdr:to>
    <xdr:sp>
      <xdr:nvSpPr>
        <xdr:cNvPr id="11" name="AutoShape 17"/>
        <xdr:cNvSpPr>
          <a:spLocks/>
        </xdr:cNvSpPr>
      </xdr:nvSpPr>
      <xdr:spPr>
        <a:xfrm>
          <a:off x="4972050" y="3319462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159</xdr:row>
      <xdr:rowOff>0</xdr:rowOff>
    </xdr:from>
    <xdr:to>
      <xdr:col>1</xdr:col>
      <xdr:colOff>19050</xdr:colOff>
      <xdr:row>159</xdr:row>
      <xdr:rowOff>0</xdr:rowOff>
    </xdr:to>
    <xdr:sp>
      <xdr:nvSpPr>
        <xdr:cNvPr id="12" name="AutoShape 18"/>
        <xdr:cNvSpPr>
          <a:spLocks/>
        </xdr:cNvSpPr>
      </xdr:nvSpPr>
      <xdr:spPr>
        <a:xfrm>
          <a:off x="4972050" y="3319462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127</xdr:row>
      <xdr:rowOff>0</xdr:rowOff>
    </xdr:from>
    <xdr:to>
      <xdr:col>1</xdr:col>
      <xdr:colOff>19050</xdr:colOff>
      <xdr:row>127</xdr:row>
      <xdr:rowOff>0</xdr:rowOff>
    </xdr:to>
    <xdr:sp>
      <xdr:nvSpPr>
        <xdr:cNvPr id="1" name="AutoShape 4"/>
        <xdr:cNvSpPr>
          <a:spLocks/>
        </xdr:cNvSpPr>
      </xdr:nvSpPr>
      <xdr:spPr>
        <a:xfrm>
          <a:off x="4972050" y="2445067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158</xdr:row>
      <xdr:rowOff>0</xdr:rowOff>
    </xdr:from>
    <xdr:to>
      <xdr:col>1</xdr:col>
      <xdr:colOff>19050</xdr:colOff>
      <xdr:row>158</xdr:row>
      <xdr:rowOff>0</xdr:rowOff>
    </xdr:to>
    <xdr:sp>
      <xdr:nvSpPr>
        <xdr:cNvPr id="2" name="AutoShape 12"/>
        <xdr:cNvSpPr>
          <a:spLocks/>
        </xdr:cNvSpPr>
      </xdr:nvSpPr>
      <xdr:spPr>
        <a:xfrm>
          <a:off x="4972050" y="3076575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158</xdr:row>
      <xdr:rowOff>0</xdr:rowOff>
    </xdr:from>
    <xdr:to>
      <xdr:col>1</xdr:col>
      <xdr:colOff>19050</xdr:colOff>
      <xdr:row>158</xdr:row>
      <xdr:rowOff>0</xdr:rowOff>
    </xdr:to>
    <xdr:sp>
      <xdr:nvSpPr>
        <xdr:cNvPr id="3" name="AutoShape 13"/>
        <xdr:cNvSpPr>
          <a:spLocks/>
        </xdr:cNvSpPr>
      </xdr:nvSpPr>
      <xdr:spPr>
        <a:xfrm>
          <a:off x="4972050" y="3076575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127</xdr:row>
      <xdr:rowOff>0</xdr:rowOff>
    </xdr:from>
    <xdr:to>
      <xdr:col>1</xdr:col>
      <xdr:colOff>19050</xdr:colOff>
      <xdr:row>127</xdr:row>
      <xdr:rowOff>0</xdr:rowOff>
    </xdr:to>
    <xdr:sp>
      <xdr:nvSpPr>
        <xdr:cNvPr id="4" name="AutoShape 12"/>
        <xdr:cNvSpPr>
          <a:spLocks/>
        </xdr:cNvSpPr>
      </xdr:nvSpPr>
      <xdr:spPr>
        <a:xfrm>
          <a:off x="4972050" y="2445067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158</xdr:row>
      <xdr:rowOff>0</xdr:rowOff>
    </xdr:from>
    <xdr:to>
      <xdr:col>1</xdr:col>
      <xdr:colOff>19050</xdr:colOff>
      <xdr:row>158</xdr:row>
      <xdr:rowOff>0</xdr:rowOff>
    </xdr:to>
    <xdr:sp>
      <xdr:nvSpPr>
        <xdr:cNvPr id="5" name="AutoShape 19"/>
        <xdr:cNvSpPr>
          <a:spLocks/>
        </xdr:cNvSpPr>
      </xdr:nvSpPr>
      <xdr:spPr>
        <a:xfrm>
          <a:off x="4972050" y="3076575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158</xdr:row>
      <xdr:rowOff>0</xdr:rowOff>
    </xdr:from>
    <xdr:to>
      <xdr:col>1</xdr:col>
      <xdr:colOff>19050</xdr:colOff>
      <xdr:row>158</xdr:row>
      <xdr:rowOff>0</xdr:rowOff>
    </xdr:to>
    <xdr:sp>
      <xdr:nvSpPr>
        <xdr:cNvPr id="6" name="AutoShape 20"/>
        <xdr:cNvSpPr>
          <a:spLocks/>
        </xdr:cNvSpPr>
      </xdr:nvSpPr>
      <xdr:spPr>
        <a:xfrm>
          <a:off x="4972050" y="3076575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127</xdr:row>
      <xdr:rowOff>0</xdr:rowOff>
    </xdr:from>
    <xdr:to>
      <xdr:col>1</xdr:col>
      <xdr:colOff>19050</xdr:colOff>
      <xdr:row>127</xdr:row>
      <xdr:rowOff>0</xdr:rowOff>
    </xdr:to>
    <xdr:sp>
      <xdr:nvSpPr>
        <xdr:cNvPr id="7" name="AutoShape 12"/>
        <xdr:cNvSpPr>
          <a:spLocks/>
        </xdr:cNvSpPr>
      </xdr:nvSpPr>
      <xdr:spPr>
        <a:xfrm>
          <a:off x="4972050" y="2445067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158</xdr:row>
      <xdr:rowOff>0</xdr:rowOff>
    </xdr:from>
    <xdr:to>
      <xdr:col>1</xdr:col>
      <xdr:colOff>19050</xdr:colOff>
      <xdr:row>158</xdr:row>
      <xdr:rowOff>0</xdr:rowOff>
    </xdr:to>
    <xdr:sp>
      <xdr:nvSpPr>
        <xdr:cNvPr id="8" name="AutoShape 19"/>
        <xdr:cNvSpPr>
          <a:spLocks/>
        </xdr:cNvSpPr>
      </xdr:nvSpPr>
      <xdr:spPr>
        <a:xfrm>
          <a:off x="4972050" y="3076575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158</xdr:row>
      <xdr:rowOff>0</xdr:rowOff>
    </xdr:from>
    <xdr:to>
      <xdr:col>1</xdr:col>
      <xdr:colOff>19050</xdr:colOff>
      <xdr:row>158</xdr:row>
      <xdr:rowOff>0</xdr:rowOff>
    </xdr:to>
    <xdr:sp>
      <xdr:nvSpPr>
        <xdr:cNvPr id="9" name="AutoShape 20"/>
        <xdr:cNvSpPr>
          <a:spLocks/>
        </xdr:cNvSpPr>
      </xdr:nvSpPr>
      <xdr:spPr>
        <a:xfrm>
          <a:off x="4972050" y="3076575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128</xdr:row>
      <xdr:rowOff>0</xdr:rowOff>
    </xdr:from>
    <xdr:to>
      <xdr:col>1</xdr:col>
      <xdr:colOff>19050</xdr:colOff>
      <xdr:row>128</xdr:row>
      <xdr:rowOff>0</xdr:rowOff>
    </xdr:to>
    <xdr:sp>
      <xdr:nvSpPr>
        <xdr:cNvPr id="10" name="AutoShape 12"/>
        <xdr:cNvSpPr>
          <a:spLocks/>
        </xdr:cNvSpPr>
      </xdr:nvSpPr>
      <xdr:spPr>
        <a:xfrm>
          <a:off x="4972050" y="2461260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159</xdr:row>
      <xdr:rowOff>0</xdr:rowOff>
    </xdr:from>
    <xdr:to>
      <xdr:col>1</xdr:col>
      <xdr:colOff>19050</xdr:colOff>
      <xdr:row>159</xdr:row>
      <xdr:rowOff>0</xdr:rowOff>
    </xdr:to>
    <xdr:sp>
      <xdr:nvSpPr>
        <xdr:cNvPr id="11" name="AutoShape 19"/>
        <xdr:cNvSpPr>
          <a:spLocks/>
        </xdr:cNvSpPr>
      </xdr:nvSpPr>
      <xdr:spPr>
        <a:xfrm>
          <a:off x="4972050" y="3108960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159</xdr:row>
      <xdr:rowOff>0</xdr:rowOff>
    </xdr:from>
    <xdr:to>
      <xdr:col>1</xdr:col>
      <xdr:colOff>19050</xdr:colOff>
      <xdr:row>159</xdr:row>
      <xdr:rowOff>0</xdr:rowOff>
    </xdr:to>
    <xdr:sp>
      <xdr:nvSpPr>
        <xdr:cNvPr id="12" name="AutoShape 20"/>
        <xdr:cNvSpPr>
          <a:spLocks/>
        </xdr:cNvSpPr>
      </xdr:nvSpPr>
      <xdr:spPr>
        <a:xfrm>
          <a:off x="4972050" y="3108960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4.57421875" style="24" customWidth="1"/>
    <col min="2" max="2" width="10.7109375" style="25" customWidth="1"/>
    <col min="3" max="3" width="11.28125" style="2" customWidth="1"/>
    <col min="4" max="4" width="12.8515625" style="2" customWidth="1"/>
    <col min="5" max="5" width="11.57421875" style="2" customWidth="1"/>
    <col min="6" max="6" width="14.00390625" style="2" bestFit="1" customWidth="1"/>
    <col min="7" max="7" width="11.140625" style="2" bestFit="1" customWidth="1"/>
    <col min="8" max="8" width="10.7109375" style="2" bestFit="1" customWidth="1"/>
    <col min="9" max="9" width="9.7109375" style="2" bestFit="1" customWidth="1"/>
    <col min="10" max="16384" width="9.140625" style="2" customWidth="1"/>
  </cols>
  <sheetData>
    <row r="1" spans="1:6" s="1" customFormat="1" ht="12.75">
      <c r="A1" s="6" t="s">
        <v>2</v>
      </c>
      <c r="B1" s="7"/>
      <c r="F1" s="3" t="s">
        <v>16</v>
      </c>
    </row>
    <row r="2" spans="1:2" s="1" customFormat="1" ht="12.75">
      <c r="A2" s="8" t="s">
        <v>3</v>
      </c>
      <c r="B2" s="7"/>
    </row>
    <row r="3" spans="1:2" s="1" customFormat="1" ht="12.75">
      <c r="A3" s="9" t="s">
        <v>4</v>
      </c>
      <c r="B3" s="7"/>
    </row>
    <row r="4" s="1" customFormat="1" ht="12.75">
      <c r="A4" s="5"/>
    </row>
    <row r="5" spans="1:6" s="1" customFormat="1" ht="12.75">
      <c r="A5" s="37" t="s">
        <v>281</v>
      </c>
      <c r="B5" s="37"/>
      <c r="C5" s="37"/>
      <c r="D5" s="37"/>
      <c r="E5" s="37"/>
      <c r="F5" s="37"/>
    </row>
    <row r="6" spans="1:5" s="1" customFormat="1" ht="12.75">
      <c r="A6" s="36"/>
      <c r="B6" s="36"/>
      <c r="C6" s="36"/>
      <c r="D6" s="36"/>
      <c r="E6" s="36"/>
    </row>
    <row r="7" spans="1:6" s="1" customFormat="1" ht="12.75">
      <c r="A7" s="10"/>
      <c r="B7" s="7"/>
      <c r="C7" s="4"/>
      <c r="D7" s="4"/>
      <c r="F7" s="4" t="s">
        <v>1</v>
      </c>
    </row>
    <row r="8" spans="1:6" ht="25.5">
      <c r="A8" s="11" t="s">
        <v>6</v>
      </c>
      <c r="B8" s="11" t="s">
        <v>7</v>
      </c>
      <c r="C8" s="12" t="s">
        <v>13</v>
      </c>
      <c r="D8" s="12" t="s">
        <v>14</v>
      </c>
      <c r="E8" s="12" t="s">
        <v>5</v>
      </c>
      <c r="F8" s="12" t="s">
        <v>15</v>
      </c>
    </row>
    <row r="9" spans="1:6" ht="12.75">
      <c r="A9" s="32"/>
      <c r="B9" s="32"/>
      <c r="C9" s="12">
        <v>1</v>
      </c>
      <c r="D9" s="12">
        <v>2</v>
      </c>
      <c r="E9" s="12">
        <v>3</v>
      </c>
      <c r="F9" s="12">
        <v>4</v>
      </c>
    </row>
    <row r="10" spans="1:7" s="28" customFormat="1" ht="12.75">
      <c r="A10" s="27" t="s">
        <v>21</v>
      </c>
      <c r="B10" s="26" t="s">
        <v>22</v>
      </c>
      <c r="C10" s="14">
        <f>C16+C20+C23+C28+C32+C35+C38+C42+C47+C53</f>
        <v>302976000</v>
      </c>
      <c r="D10" s="14">
        <f>D16+D20+D23+D28+D32+D35+D38+D42+D47+D53</f>
        <v>156550935</v>
      </c>
      <c r="E10" s="14">
        <f>E16+E20+E23+E28+E32+E35+E38+E40+E42+E47+E53+E51</f>
        <v>110686607</v>
      </c>
      <c r="F10" s="33">
        <f aca="true" t="shared" si="0" ref="F10:F23">E10/D10</f>
        <v>0.7070325514184889</v>
      </c>
      <c r="G10" s="35"/>
    </row>
    <row r="11" spans="1:8" s="28" customFormat="1" ht="12.75">
      <c r="A11" s="18" t="s">
        <v>23</v>
      </c>
      <c r="B11" s="15" t="s">
        <v>24</v>
      </c>
      <c r="C11" s="14">
        <f>C12-C20+C37</f>
        <v>56708000</v>
      </c>
      <c r="D11" s="14">
        <f>D12-D20+D37</f>
        <v>49000935</v>
      </c>
      <c r="E11" s="14">
        <f>E12-E20+E37</f>
        <v>2782546</v>
      </c>
      <c r="F11" s="33">
        <f t="shared" si="0"/>
        <v>0.056785569499847297</v>
      </c>
      <c r="H11" s="35"/>
    </row>
    <row r="12" spans="1:6" s="28" customFormat="1" ht="12.75">
      <c r="A12" s="18" t="s">
        <v>25</v>
      </c>
      <c r="B12" s="16" t="s">
        <v>26</v>
      </c>
      <c r="C12" s="14">
        <f>C13+C26</f>
        <v>133047000</v>
      </c>
      <c r="D12" s="14">
        <f>D13+D26</f>
        <v>87483935</v>
      </c>
      <c r="E12" s="14">
        <f>E13+E26</f>
        <v>41265281</v>
      </c>
      <c r="F12" s="33">
        <f t="shared" si="0"/>
        <v>0.47168981367836277</v>
      </c>
    </row>
    <row r="13" spans="1:6" s="28" customFormat="1" ht="12.75">
      <c r="A13" s="18" t="s">
        <v>27</v>
      </c>
      <c r="B13" s="16" t="s">
        <v>28</v>
      </c>
      <c r="C13" s="14">
        <f>C19</f>
        <v>78339000</v>
      </c>
      <c r="D13" s="14">
        <f>D19</f>
        <v>39483000</v>
      </c>
      <c r="E13" s="14">
        <f>E19</f>
        <v>40036197</v>
      </c>
      <c r="F13" s="33">
        <f t="shared" si="0"/>
        <v>1.0140110173998935</v>
      </c>
    </row>
    <row r="14" spans="1:6" s="28" customFormat="1" ht="12.75">
      <c r="A14" s="18" t="s">
        <v>29</v>
      </c>
      <c r="B14" s="16" t="s">
        <v>30</v>
      </c>
      <c r="C14" s="14">
        <f aca="true" t="shared" si="1" ref="C14:E15">C15</f>
        <v>79554000</v>
      </c>
      <c r="D14" s="14">
        <f t="shared" si="1"/>
        <v>42270000</v>
      </c>
      <c r="E14" s="14">
        <f t="shared" si="1"/>
        <v>45024396</v>
      </c>
      <c r="F14" s="33">
        <f t="shared" si="0"/>
        <v>1.065161958836054</v>
      </c>
    </row>
    <row r="15" spans="1:6" s="28" customFormat="1" ht="25.5">
      <c r="A15" s="18" t="s">
        <v>31</v>
      </c>
      <c r="B15" s="17" t="s">
        <v>32</v>
      </c>
      <c r="C15" s="14">
        <f t="shared" si="1"/>
        <v>79554000</v>
      </c>
      <c r="D15" s="14">
        <f t="shared" si="1"/>
        <v>42270000</v>
      </c>
      <c r="E15" s="14">
        <f t="shared" si="1"/>
        <v>45024396</v>
      </c>
      <c r="F15" s="33">
        <f t="shared" si="0"/>
        <v>1.065161958836054</v>
      </c>
    </row>
    <row r="16" spans="1:6" s="28" customFormat="1" ht="12.75">
      <c r="A16" s="18" t="s">
        <v>33</v>
      </c>
      <c r="B16" s="19" t="s">
        <v>34</v>
      </c>
      <c r="C16" s="14">
        <f>C17+C18</f>
        <v>79554000</v>
      </c>
      <c r="D16" s="14">
        <f>D17+D18</f>
        <v>42270000</v>
      </c>
      <c r="E16" s="14">
        <f>E17+E18</f>
        <v>45024396</v>
      </c>
      <c r="F16" s="33">
        <f t="shared" si="0"/>
        <v>1.065161958836054</v>
      </c>
    </row>
    <row r="17" spans="1:6" s="28" customFormat="1" ht="12.75">
      <c r="A17" s="18" t="s">
        <v>0</v>
      </c>
      <c r="B17" s="13" t="s">
        <v>35</v>
      </c>
      <c r="C17" s="14">
        <f aca="true" t="shared" si="2" ref="C17:E18">C132</f>
        <v>54770000</v>
      </c>
      <c r="D17" s="14">
        <f t="shared" si="2"/>
        <v>27400000</v>
      </c>
      <c r="E17" s="14">
        <f t="shared" si="2"/>
        <v>29845164</v>
      </c>
      <c r="F17" s="33">
        <f t="shared" si="0"/>
        <v>1.0892395620437956</v>
      </c>
    </row>
    <row r="18" spans="1:6" s="28" customFormat="1" ht="25.5">
      <c r="A18" s="18" t="s">
        <v>36</v>
      </c>
      <c r="B18" s="13" t="s">
        <v>37</v>
      </c>
      <c r="C18" s="14">
        <f t="shared" si="2"/>
        <v>24784000</v>
      </c>
      <c r="D18" s="14">
        <f t="shared" si="2"/>
        <v>14870000</v>
      </c>
      <c r="E18" s="14">
        <f t="shared" si="2"/>
        <v>15179232</v>
      </c>
      <c r="F18" s="33">
        <f t="shared" si="0"/>
        <v>1.0207956960322797</v>
      </c>
    </row>
    <row r="19" spans="1:6" s="28" customFormat="1" ht="12.75">
      <c r="A19" s="21" t="s">
        <v>38</v>
      </c>
      <c r="B19" s="16" t="s">
        <v>39</v>
      </c>
      <c r="C19" s="14">
        <f>C20+C23</f>
        <v>78339000</v>
      </c>
      <c r="D19" s="14">
        <f>D20+D23</f>
        <v>39483000</v>
      </c>
      <c r="E19" s="14">
        <f>E20+E23</f>
        <v>40036197</v>
      </c>
      <c r="F19" s="33">
        <f t="shared" si="0"/>
        <v>1.0140110173998935</v>
      </c>
    </row>
    <row r="20" spans="1:6" s="28" customFormat="1" ht="12.75">
      <c r="A20" s="21" t="s">
        <v>40</v>
      </c>
      <c r="B20" s="16" t="s">
        <v>41</v>
      </c>
      <c r="C20" s="14">
        <f>C21+C22</f>
        <v>76339000</v>
      </c>
      <c r="D20" s="14">
        <f>D21+D22</f>
        <v>38483000</v>
      </c>
      <c r="E20" s="14">
        <f>E21+E22</f>
        <v>38483000</v>
      </c>
      <c r="F20" s="33">
        <f t="shared" si="0"/>
        <v>1</v>
      </c>
    </row>
    <row r="21" spans="1:6" s="28" customFormat="1" ht="25.5">
      <c r="A21" s="21" t="s">
        <v>42</v>
      </c>
      <c r="B21" s="16" t="s">
        <v>43</v>
      </c>
      <c r="C21" s="14">
        <f aca="true" t="shared" si="3" ref="C21:E22">C136</f>
        <v>73247000</v>
      </c>
      <c r="D21" s="14">
        <f t="shared" si="3"/>
        <v>36627000</v>
      </c>
      <c r="E21" s="14">
        <f t="shared" si="3"/>
        <v>36627000</v>
      </c>
      <c r="F21" s="33">
        <f t="shared" si="0"/>
        <v>1</v>
      </c>
    </row>
    <row r="22" spans="1:6" s="28" customFormat="1" ht="12.75">
      <c r="A22" s="20" t="s">
        <v>44</v>
      </c>
      <c r="B22" s="13" t="s">
        <v>45</v>
      </c>
      <c r="C22" s="14">
        <f t="shared" si="3"/>
        <v>3092000</v>
      </c>
      <c r="D22" s="14">
        <f t="shared" si="3"/>
        <v>1856000</v>
      </c>
      <c r="E22" s="14">
        <f t="shared" si="3"/>
        <v>1856000</v>
      </c>
      <c r="F22" s="33">
        <f t="shared" si="0"/>
        <v>1</v>
      </c>
    </row>
    <row r="23" spans="1:6" s="28" customFormat="1" ht="25.5">
      <c r="A23" s="18" t="s">
        <v>46</v>
      </c>
      <c r="B23" s="13" t="s">
        <v>47</v>
      </c>
      <c r="C23" s="14">
        <f>C24+C25</f>
        <v>2000000</v>
      </c>
      <c r="D23" s="14">
        <f>D24+D25</f>
        <v>1000000</v>
      </c>
      <c r="E23" s="14">
        <f>E24+E25</f>
        <v>1553197</v>
      </c>
      <c r="F23" s="33">
        <f t="shared" si="0"/>
        <v>1.553197</v>
      </c>
    </row>
    <row r="24" spans="1:6" s="28" customFormat="1" ht="12.75">
      <c r="A24" s="18" t="s">
        <v>8</v>
      </c>
      <c r="B24" s="19" t="s">
        <v>48</v>
      </c>
      <c r="C24" s="14">
        <f aca="true" t="shared" si="4" ref="C24:E25">C139</f>
        <v>0</v>
      </c>
      <c r="D24" s="14">
        <f t="shared" si="4"/>
        <v>0</v>
      </c>
      <c r="E24" s="14">
        <f t="shared" si="4"/>
        <v>189075</v>
      </c>
      <c r="F24" s="33"/>
    </row>
    <row r="25" spans="1:6" s="28" customFormat="1" ht="25.5">
      <c r="A25" s="18" t="s">
        <v>9</v>
      </c>
      <c r="B25" s="19" t="s">
        <v>49</v>
      </c>
      <c r="C25" s="14">
        <f t="shared" si="4"/>
        <v>2000000</v>
      </c>
      <c r="D25" s="14">
        <f t="shared" si="4"/>
        <v>1000000</v>
      </c>
      <c r="E25" s="14">
        <f t="shared" si="4"/>
        <v>1364122</v>
      </c>
      <c r="F25" s="33">
        <f aca="true" t="shared" si="5" ref="F25:F31">E25/D25</f>
        <v>1.364122</v>
      </c>
    </row>
    <row r="26" spans="1:6" s="28" customFormat="1" ht="12.75">
      <c r="A26" s="18" t="s">
        <v>50</v>
      </c>
      <c r="B26" s="13" t="s">
        <v>51</v>
      </c>
      <c r="C26" s="14">
        <f>C27+C31</f>
        <v>54708000</v>
      </c>
      <c r="D26" s="14">
        <f>D27+D31</f>
        <v>48000935</v>
      </c>
      <c r="E26" s="14">
        <f>E27+E31</f>
        <v>1229084</v>
      </c>
      <c r="F26" s="33">
        <f t="shared" si="5"/>
        <v>0.025605417894463932</v>
      </c>
    </row>
    <row r="27" spans="1:6" s="28" customFormat="1" ht="12.75">
      <c r="A27" s="18" t="s">
        <v>52</v>
      </c>
      <c r="B27" s="13" t="s">
        <v>53</v>
      </c>
      <c r="C27" s="14">
        <f aca="true" t="shared" si="6" ref="C27:D29">C28</f>
        <v>400000</v>
      </c>
      <c r="D27" s="14">
        <f t="shared" si="6"/>
        <v>200000</v>
      </c>
      <c r="E27" s="14">
        <f>E28</f>
        <v>212559</v>
      </c>
      <c r="F27" s="33">
        <f t="shared" si="5"/>
        <v>1.062795</v>
      </c>
    </row>
    <row r="28" spans="1:6" s="28" customFormat="1" ht="12.75">
      <c r="A28" s="18" t="s">
        <v>54</v>
      </c>
      <c r="B28" s="13" t="s">
        <v>55</v>
      </c>
      <c r="C28" s="14">
        <f t="shared" si="6"/>
        <v>400000</v>
      </c>
      <c r="D28" s="14">
        <f t="shared" si="6"/>
        <v>200000</v>
      </c>
      <c r="E28" s="14">
        <f>E29</f>
        <v>212559</v>
      </c>
      <c r="F28" s="33">
        <f t="shared" si="5"/>
        <v>1.062795</v>
      </c>
    </row>
    <row r="29" spans="1:6" s="28" customFormat="1" ht="12.75">
      <c r="A29" s="18" t="s">
        <v>56</v>
      </c>
      <c r="B29" s="23" t="s">
        <v>57</v>
      </c>
      <c r="C29" s="14">
        <f t="shared" si="6"/>
        <v>400000</v>
      </c>
      <c r="D29" s="14">
        <f t="shared" si="6"/>
        <v>200000</v>
      </c>
      <c r="E29" s="14">
        <f>E30</f>
        <v>212559</v>
      </c>
      <c r="F29" s="33">
        <f t="shared" si="5"/>
        <v>1.062795</v>
      </c>
    </row>
    <row r="30" spans="1:6" s="28" customFormat="1" ht="12.75">
      <c r="A30" s="18" t="s">
        <v>58</v>
      </c>
      <c r="B30" s="19" t="s">
        <v>59</v>
      </c>
      <c r="C30" s="14">
        <f>C145</f>
        <v>400000</v>
      </c>
      <c r="D30" s="14">
        <f>D145</f>
        <v>200000</v>
      </c>
      <c r="E30" s="14">
        <f>E145</f>
        <v>212559</v>
      </c>
      <c r="F30" s="33">
        <f t="shared" si="5"/>
        <v>1.062795</v>
      </c>
    </row>
    <row r="31" spans="1:6" s="28" customFormat="1" ht="12.75">
      <c r="A31" s="18" t="s">
        <v>60</v>
      </c>
      <c r="B31" s="15" t="s">
        <v>61</v>
      </c>
      <c r="C31" s="14">
        <f>C32+C35</f>
        <v>54308000</v>
      </c>
      <c r="D31" s="14">
        <f>D32+D35</f>
        <v>47800935</v>
      </c>
      <c r="E31" s="14">
        <f>E32+E35</f>
        <v>1016525</v>
      </c>
      <c r="F31" s="33">
        <f t="shared" si="5"/>
        <v>0.021265797415887366</v>
      </c>
    </row>
    <row r="32" spans="1:6" s="28" customFormat="1" ht="12.75">
      <c r="A32" s="18" t="s">
        <v>62</v>
      </c>
      <c r="B32" s="15" t="s">
        <v>63</v>
      </c>
      <c r="C32" s="14">
        <f>C33</f>
        <v>0</v>
      </c>
      <c r="D32" s="14">
        <f>D33</f>
        <v>0</v>
      </c>
      <c r="E32" s="14">
        <f>E33</f>
        <v>52881</v>
      </c>
      <c r="F32" s="33"/>
    </row>
    <row r="33" spans="1:6" s="28" customFormat="1" ht="25.5">
      <c r="A33" s="20" t="s">
        <v>64</v>
      </c>
      <c r="B33" s="15" t="s">
        <v>65</v>
      </c>
      <c r="C33" s="14">
        <v>0</v>
      </c>
      <c r="D33" s="14">
        <v>0</v>
      </c>
      <c r="E33" s="14">
        <f>E34</f>
        <v>52881</v>
      </c>
      <c r="F33" s="33"/>
    </row>
    <row r="34" spans="1:6" s="28" customFormat="1" ht="12.75">
      <c r="A34" s="18" t="s">
        <v>66</v>
      </c>
      <c r="B34" s="15" t="s">
        <v>67</v>
      </c>
      <c r="C34" s="14">
        <f>C149</f>
        <v>0</v>
      </c>
      <c r="D34" s="14">
        <f>D149</f>
        <v>0</v>
      </c>
      <c r="E34" s="14">
        <f>E149</f>
        <v>52881</v>
      </c>
      <c r="F34" s="33"/>
    </row>
    <row r="35" spans="1:6" s="28" customFormat="1" ht="38.25">
      <c r="A35" s="20" t="s">
        <v>68</v>
      </c>
      <c r="B35" s="15" t="s">
        <v>69</v>
      </c>
      <c r="C35" s="14">
        <f>C36</f>
        <v>54308000</v>
      </c>
      <c r="D35" s="14">
        <f>D36</f>
        <v>47800935</v>
      </c>
      <c r="E35" s="14">
        <f>E36</f>
        <v>963644</v>
      </c>
      <c r="F35" s="33">
        <f>E35/D35</f>
        <v>0.020159521984245705</v>
      </c>
    </row>
    <row r="36" spans="1:6" s="28" customFormat="1" ht="12.75">
      <c r="A36" s="18" t="s">
        <v>10</v>
      </c>
      <c r="B36" s="15" t="s">
        <v>70</v>
      </c>
      <c r="C36" s="14">
        <f>C151</f>
        <v>54308000</v>
      </c>
      <c r="D36" s="14">
        <f>D151</f>
        <v>47800935</v>
      </c>
      <c r="E36" s="14">
        <f>E151</f>
        <v>963644</v>
      </c>
      <c r="F36" s="33">
        <f>E36/D36</f>
        <v>0.020159521984245705</v>
      </c>
    </row>
    <row r="37" spans="1:6" s="28" customFormat="1" ht="12.75">
      <c r="A37" s="18" t="s">
        <v>71</v>
      </c>
      <c r="B37" s="15" t="s">
        <v>72</v>
      </c>
      <c r="C37" s="14">
        <f aca="true" t="shared" si="7" ref="C37:E38">C38</f>
        <v>0</v>
      </c>
      <c r="D37" s="14">
        <f t="shared" si="7"/>
        <v>0</v>
      </c>
      <c r="E37" s="14">
        <f t="shared" si="7"/>
        <v>265</v>
      </c>
      <c r="F37" s="33"/>
    </row>
    <row r="38" spans="1:6" s="28" customFormat="1" ht="25.5">
      <c r="A38" s="18" t="s">
        <v>73</v>
      </c>
      <c r="B38" s="15" t="s">
        <v>74</v>
      </c>
      <c r="C38" s="14">
        <f t="shared" si="7"/>
        <v>0</v>
      </c>
      <c r="D38" s="14">
        <f t="shared" si="7"/>
        <v>0</v>
      </c>
      <c r="E38" s="14">
        <f t="shared" si="7"/>
        <v>265</v>
      </c>
      <c r="F38" s="33"/>
    </row>
    <row r="39" spans="1:6" s="28" customFormat="1" ht="12.75">
      <c r="A39" s="18" t="s">
        <v>11</v>
      </c>
      <c r="B39" s="15" t="s">
        <v>75</v>
      </c>
      <c r="C39" s="14">
        <f>C327</f>
        <v>0</v>
      </c>
      <c r="D39" s="14">
        <f>D327</f>
        <v>0</v>
      </c>
      <c r="E39" s="14">
        <f>E327</f>
        <v>265</v>
      </c>
      <c r="F39" s="33"/>
    </row>
    <row r="40" spans="1:6" ht="12.75">
      <c r="A40" s="29" t="s">
        <v>282</v>
      </c>
      <c r="B40" s="30">
        <v>4002</v>
      </c>
      <c r="C40" s="31">
        <f>C41</f>
        <v>0</v>
      </c>
      <c r="D40" s="31">
        <f>D41</f>
        <v>0</v>
      </c>
      <c r="E40" s="31">
        <f>E41</f>
        <v>4955000</v>
      </c>
      <c r="F40" s="33"/>
    </row>
    <row r="41" spans="1:6" ht="12.75">
      <c r="A41" s="29" t="s">
        <v>283</v>
      </c>
      <c r="B41" s="30">
        <v>400214</v>
      </c>
      <c r="C41" s="31">
        <v>0</v>
      </c>
      <c r="D41" s="31">
        <v>0</v>
      </c>
      <c r="E41" s="31">
        <v>4955000</v>
      </c>
      <c r="F41" s="33"/>
    </row>
    <row r="42" spans="1:6" s="28" customFormat="1" ht="12.75">
      <c r="A42" s="18" t="s">
        <v>76</v>
      </c>
      <c r="B42" s="15" t="s">
        <v>77</v>
      </c>
      <c r="C42" s="14">
        <f>C43</f>
        <v>0</v>
      </c>
      <c r="D42" s="14">
        <f>D43</f>
        <v>0</v>
      </c>
      <c r="E42" s="14">
        <f>E43</f>
        <v>-16537050</v>
      </c>
      <c r="F42" s="33"/>
    </row>
    <row r="43" spans="1:6" s="28" customFormat="1" ht="25.5">
      <c r="A43" s="18" t="s">
        <v>78</v>
      </c>
      <c r="B43" s="15" t="s">
        <v>79</v>
      </c>
      <c r="C43" s="14">
        <v>0</v>
      </c>
      <c r="D43" s="14">
        <v>0</v>
      </c>
      <c r="E43" s="14">
        <f>E44</f>
        <v>-16537050</v>
      </c>
      <c r="F43" s="33"/>
    </row>
    <row r="44" spans="1:6" s="28" customFormat="1" ht="25.5">
      <c r="A44" s="18" t="s">
        <v>78</v>
      </c>
      <c r="B44" s="15" t="s">
        <v>80</v>
      </c>
      <c r="C44" s="14">
        <v>0</v>
      </c>
      <c r="D44" s="14">
        <v>0</v>
      </c>
      <c r="E44" s="14">
        <f>E154</f>
        <v>-16537050</v>
      </c>
      <c r="F44" s="33"/>
    </row>
    <row r="45" spans="1:6" s="28" customFormat="1" ht="12.75">
      <c r="A45" s="18" t="s">
        <v>81</v>
      </c>
      <c r="B45" s="15" t="s">
        <v>82</v>
      </c>
      <c r="C45" s="14">
        <f>C46</f>
        <v>71250000</v>
      </c>
      <c r="D45" s="14">
        <f>D46</f>
        <v>18982000</v>
      </c>
      <c r="E45" s="14">
        <f>E46</f>
        <v>32421399</v>
      </c>
      <c r="F45" s="33">
        <f>E45/D45</f>
        <v>1.7080075334527447</v>
      </c>
    </row>
    <row r="46" spans="1:6" s="28" customFormat="1" ht="12.75">
      <c r="A46" s="18" t="s">
        <v>83</v>
      </c>
      <c r="B46" s="15" t="s">
        <v>84</v>
      </c>
      <c r="C46" s="14">
        <f>C47+C51</f>
        <v>71250000</v>
      </c>
      <c r="D46" s="14">
        <f>D47+D51</f>
        <v>18982000</v>
      </c>
      <c r="E46" s="14">
        <f>E47+E51</f>
        <v>32421399</v>
      </c>
      <c r="F46" s="33">
        <f>E46/D46</f>
        <v>1.7080075334527447</v>
      </c>
    </row>
    <row r="47" spans="1:6" s="28" customFormat="1" ht="38.25">
      <c r="A47" s="18" t="s">
        <v>85</v>
      </c>
      <c r="B47" s="15" t="s">
        <v>86</v>
      </c>
      <c r="C47" s="14">
        <f>C48+C49+C50</f>
        <v>71250000</v>
      </c>
      <c r="D47" s="14">
        <f>D48+D49+D50</f>
        <v>18982000</v>
      </c>
      <c r="E47" s="14">
        <f>E48+E49+E50</f>
        <v>32335074</v>
      </c>
      <c r="F47" s="33">
        <f>E47/D47</f>
        <v>1.7034598040248656</v>
      </c>
    </row>
    <row r="48" spans="1:6" s="28" customFormat="1" ht="25.5">
      <c r="A48" s="18" t="s">
        <v>87</v>
      </c>
      <c r="B48" s="15" t="s">
        <v>88</v>
      </c>
      <c r="C48" s="14">
        <f>C333</f>
        <v>12327000</v>
      </c>
      <c r="D48" s="14">
        <f>D333</f>
        <v>1872000</v>
      </c>
      <c r="E48" s="14">
        <f>E333</f>
        <v>1123074</v>
      </c>
      <c r="F48" s="33">
        <f>E48/D48</f>
        <v>0.5999326923076923</v>
      </c>
    </row>
    <row r="49" spans="1:6" s="28" customFormat="1" ht="12.75">
      <c r="A49" s="18" t="s">
        <v>12</v>
      </c>
      <c r="B49" s="15" t="s">
        <v>89</v>
      </c>
      <c r="C49" s="14">
        <f aca="true" t="shared" si="8" ref="C49:E50">C158</f>
        <v>58173000</v>
      </c>
      <c r="D49" s="14">
        <f t="shared" si="8"/>
        <v>16674000</v>
      </c>
      <c r="E49" s="14">
        <f t="shared" si="8"/>
        <v>30900000</v>
      </c>
      <c r="F49" s="33"/>
    </row>
    <row r="50" spans="1:6" s="28" customFormat="1" ht="12.75">
      <c r="A50" s="18" t="s">
        <v>90</v>
      </c>
      <c r="B50" s="13" t="s">
        <v>91</v>
      </c>
      <c r="C50" s="14">
        <f t="shared" si="8"/>
        <v>750000</v>
      </c>
      <c r="D50" s="14">
        <f t="shared" si="8"/>
        <v>436000</v>
      </c>
      <c r="E50" s="14">
        <f t="shared" si="8"/>
        <v>312000</v>
      </c>
      <c r="F50" s="33">
        <f>E50/D50</f>
        <v>0.7155963302752294</v>
      </c>
    </row>
    <row r="51" spans="1:6" ht="12.75">
      <c r="A51" s="29" t="s">
        <v>285</v>
      </c>
      <c r="B51" s="30">
        <v>4302</v>
      </c>
      <c r="C51" s="31">
        <f>C52</f>
        <v>0</v>
      </c>
      <c r="D51" s="31">
        <f>D52</f>
        <v>0</v>
      </c>
      <c r="E51" s="31">
        <f>E52</f>
        <v>86325</v>
      </c>
      <c r="F51" s="33"/>
    </row>
    <row r="52" spans="1:6" ht="12.75">
      <c r="A52" s="29" t="s">
        <v>286</v>
      </c>
      <c r="B52" s="30">
        <v>430220</v>
      </c>
      <c r="C52" s="31">
        <f>C161</f>
        <v>0</v>
      </c>
      <c r="D52" s="31">
        <f>D161</f>
        <v>0</v>
      </c>
      <c r="E52" s="31">
        <f>E161</f>
        <v>86325</v>
      </c>
      <c r="F52" s="33"/>
    </row>
    <row r="53" spans="1:6" s="28" customFormat="1" ht="25.5">
      <c r="A53" s="21" t="s">
        <v>92</v>
      </c>
      <c r="B53" s="16" t="s">
        <v>93</v>
      </c>
      <c r="C53" s="14">
        <f>C54+C58</f>
        <v>19125000</v>
      </c>
      <c r="D53" s="14">
        <f>D54+D58</f>
        <v>7815000</v>
      </c>
      <c r="E53" s="14">
        <f>E54+E58</f>
        <v>3557316</v>
      </c>
      <c r="F53" s="33">
        <f>E53/D53</f>
        <v>0.4551907869481766</v>
      </c>
    </row>
    <row r="54" spans="1:6" s="28" customFormat="1" ht="25.5">
      <c r="A54" s="18" t="s">
        <v>94</v>
      </c>
      <c r="B54" s="13" t="s">
        <v>95</v>
      </c>
      <c r="C54" s="14">
        <f>C55+C56+C57</f>
        <v>19125000</v>
      </c>
      <c r="D54" s="14">
        <f>D55+D56+D57</f>
        <v>7815000</v>
      </c>
      <c r="E54" s="14">
        <f>E55+E56+E57</f>
        <v>3524809</v>
      </c>
      <c r="F54" s="33">
        <f>E54/D54</f>
        <v>0.4510312220089571</v>
      </c>
    </row>
    <row r="55" spans="1:6" s="28" customFormat="1" ht="12.75">
      <c r="A55" s="18" t="s">
        <v>96</v>
      </c>
      <c r="B55" s="22" t="s">
        <v>97</v>
      </c>
      <c r="C55" s="14">
        <f aca="true" t="shared" si="9" ref="C55:E57">C336</f>
        <v>17528000</v>
      </c>
      <c r="D55" s="14">
        <f t="shared" si="9"/>
        <v>6218000</v>
      </c>
      <c r="E55" s="14">
        <f t="shared" si="9"/>
        <v>511538</v>
      </c>
      <c r="F55" s="33">
        <f>E55/D55</f>
        <v>0.0822672885172081</v>
      </c>
    </row>
    <row r="56" spans="1:6" s="28" customFormat="1" ht="12.75">
      <c r="A56" s="20" t="s">
        <v>98</v>
      </c>
      <c r="B56" s="13" t="s">
        <v>99</v>
      </c>
      <c r="C56" s="14">
        <f t="shared" si="9"/>
        <v>0</v>
      </c>
      <c r="D56" s="14">
        <f t="shared" si="9"/>
        <v>0</v>
      </c>
      <c r="E56" s="14">
        <f t="shared" si="9"/>
        <v>2214700</v>
      </c>
      <c r="F56" s="33"/>
    </row>
    <row r="57" spans="1:6" s="28" customFormat="1" ht="12.75">
      <c r="A57" s="18" t="s">
        <v>100</v>
      </c>
      <c r="B57" s="13" t="s">
        <v>101</v>
      </c>
      <c r="C57" s="14">
        <f t="shared" si="9"/>
        <v>1597000</v>
      </c>
      <c r="D57" s="14">
        <f t="shared" si="9"/>
        <v>1597000</v>
      </c>
      <c r="E57" s="14">
        <f t="shared" si="9"/>
        <v>798571</v>
      </c>
      <c r="F57" s="33">
        <f>E57/D57</f>
        <v>0.5000444583594239</v>
      </c>
    </row>
    <row r="58" spans="1:6" s="28" customFormat="1" ht="12.75">
      <c r="A58" s="20" t="s">
        <v>102</v>
      </c>
      <c r="B58" s="13" t="s">
        <v>103</v>
      </c>
      <c r="C58" s="14">
        <f>C59</f>
        <v>0</v>
      </c>
      <c r="D58" s="14">
        <f>D59</f>
        <v>0</v>
      </c>
      <c r="E58" s="14">
        <f>E59</f>
        <v>32507</v>
      </c>
      <c r="F58" s="33"/>
    </row>
    <row r="59" spans="1:6" s="28" customFormat="1" ht="12.75">
      <c r="A59" s="18" t="s">
        <v>98</v>
      </c>
      <c r="B59" s="13" t="s">
        <v>104</v>
      </c>
      <c r="C59" s="14">
        <f>C340</f>
        <v>0</v>
      </c>
      <c r="D59" s="14">
        <f>D340</f>
        <v>0</v>
      </c>
      <c r="E59" s="14">
        <f>E340</f>
        <v>32507</v>
      </c>
      <c r="F59" s="33"/>
    </row>
    <row r="60" spans="1:6" s="28" customFormat="1" ht="12.75">
      <c r="A60" s="18" t="s">
        <v>105</v>
      </c>
      <c r="B60" s="15" t="s">
        <v>106</v>
      </c>
      <c r="C60" s="14">
        <f>C61</f>
        <v>368114000</v>
      </c>
      <c r="D60" s="14">
        <f>D61</f>
        <v>213132935</v>
      </c>
      <c r="E60" s="14">
        <f>E61</f>
        <v>99768540</v>
      </c>
      <c r="F60" s="33">
        <f aca="true" t="shared" si="10" ref="F60:F65">E60/D60</f>
        <v>0.4681047534957467</v>
      </c>
    </row>
    <row r="61" spans="1:6" s="28" customFormat="1" ht="12.75">
      <c r="A61" s="18" t="s">
        <v>107</v>
      </c>
      <c r="B61" s="15"/>
      <c r="C61" s="14">
        <f>C62+C99</f>
        <v>368114000</v>
      </c>
      <c r="D61" s="14">
        <f>D62+D99</f>
        <v>213132935</v>
      </c>
      <c r="E61" s="14">
        <f>E62+E99</f>
        <v>99768540</v>
      </c>
      <c r="F61" s="33">
        <f t="shared" si="10"/>
        <v>0.4681047534957467</v>
      </c>
    </row>
    <row r="62" spans="1:6" s="28" customFormat="1" ht="12.75">
      <c r="A62" s="18" t="s">
        <v>108</v>
      </c>
      <c r="B62" s="19" t="s">
        <v>109</v>
      </c>
      <c r="C62" s="14">
        <f aca="true" t="shared" si="11" ref="C62:E65">C163</f>
        <v>271524000</v>
      </c>
      <c r="D62" s="14">
        <f t="shared" si="11"/>
        <v>146863935</v>
      </c>
      <c r="E62" s="14">
        <f t="shared" si="11"/>
        <v>91653446</v>
      </c>
      <c r="F62" s="33">
        <f t="shared" si="10"/>
        <v>0.6240704772073552</v>
      </c>
    </row>
    <row r="63" spans="1:6" s="28" customFormat="1" ht="12.75">
      <c r="A63" s="18" t="s">
        <v>110</v>
      </c>
      <c r="B63" s="15" t="s">
        <v>111</v>
      </c>
      <c r="C63" s="14">
        <f t="shared" si="11"/>
        <v>271524000</v>
      </c>
      <c r="D63" s="14">
        <f t="shared" si="11"/>
        <v>146863935</v>
      </c>
      <c r="E63" s="14">
        <f t="shared" si="11"/>
        <v>91830139</v>
      </c>
      <c r="F63" s="33">
        <f t="shared" si="10"/>
        <v>0.6252735840150272</v>
      </c>
    </row>
    <row r="64" spans="1:6" s="28" customFormat="1" ht="12.75">
      <c r="A64" s="18" t="s">
        <v>112</v>
      </c>
      <c r="B64" s="15" t="s">
        <v>113</v>
      </c>
      <c r="C64" s="14">
        <f t="shared" si="11"/>
        <v>49315000</v>
      </c>
      <c r="D64" s="14">
        <f t="shared" si="11"/>
        <v>30734570</v>
      </c>
      <c r="E64" s="14">
        <f t="shared" si="11"/>
        <v>17265784</v>
      </c>
      <c r="F64" s="33">
        <f t="shared" si="10"/>
        <v>0.5617708007627893</v>
      </c>
    </row>
    <row r="65" spans="1:6" s="28" customFormat="1" ht="25.5">
      <c r="A65" s="18" t="s">
        <v>114</v>
      </c>
      <c r="B65" s="15" t="s">
        <v>115</v>
      </c>
      <c r="C65" s="14">
        <f t="shared" si="11"/>
        <v>90874800</v>
      </c>
      <c r="D65" s="14">
        <f t="shared" si="11"/>
        <v>43201115</v>
      </c>
      <c r="E65" s="14">
        <f t="shared" si="11"/>
        <v>16635252</v>
      </c>
      <c r="F65" s="33">
        <f t="shared" si="10"/>
        <v>0.3850653391700654</v>
      </c>
    </row>
    <row r="66" spans="1:6" s="28" customFormat="1" ht="12.75">
      <c r="A66" s="18" t="s">
        <v>116</v>
      </c>
      <c r="B66" s="15" t="s">
        <v>117</v>
      </c>
      <c r="C66" s="14">
        <f>C67+C69</f>
        <v>2621000</v>
      </c>
      <c r="D66" s="14">
        <f>D67+D69</f>
        <v>1311000</v>
      </c>
      <c r="E66" s="14">
        <f>E67+E69</f>
        <v>1019173</v>
      </c>
      <c r="F66" s="33"/>
    </row>
    <row r="67" spans="1:6" s="28" customFormat="1" ht="12.75">
      <c r="A67" s="18" t="s">
        <v>118</v>
      </c>
      <c r="B67" s="15" t="s">
        <v>119</v>
      </c>
      <c r="C67" s="14">
        <f>C68</f>
        <v>2046000</v>
      </c>
      <c r="D67" s="14">
        <f>D68</f>
        <v>1023000</v>
      </c>
      <c r="E67" s="14">
        <f>E68</f>
        <v>839173</v>
      </c>
      <c r="F67" s="33"/>
    </row>
    <row r="68" spans="1:6" s="28" customFormat="1" ht="12.75">
      <c r="A68" s="18" t="s">
        <v>120</v>
      </c>
      <c r="B68" s="15" t="s">
        <v>121</v>
      </c>
      <c r="C68" s="14">
        <f>C169</f>
        <v>2046000</v>
      </c>
      <c r="D68" s="14">
        <f>D169</f>
        <v>1023000</v>
      </c>
      <c r="E68" s="14">
        <f>E169</f>
        <v>839173</v>
      </c>
      <c r="F68" s="33"/>
    </row>
    <row r="69" spans="1:6" s="28" customFormat="1" ht="12.75">
      <c r="A69" s="18" t="s">
        <v>122</v>
      </c>
      <c r="B69" s="15" t="s">
        <v>55</v>
      </c>
      <c r="C69" s="14">
        <f>C70</f>
        <v>575000</v>
      </c>
      <c r="D69" s="14">
        <f>D70</f>
        <v>288000</v>
      </c>
      <c r="E69" s="14">
        <f>E70</f>
        <v>180000</v>
      </c>
      <c r="F69" s="33"/>
    </row>
    <row r="70" spans="1:6" s="28" customFormat="1" ht="12.75">
      <c r="A70" s="18" t="s">
        <v>123</v>
      </c>
      <c r="B70" s="15" t="s">
        <v>124</v>
      </c>
      <c r="C70" s="14">
        <f aca="true" t="shared" si="12" ref="C70:E72">C171</f>
        <v>575000</v>
      </c>
      <c r="D70" s="14">
        <f t="shared" si="12"/>
        <v>288000</v>
      </c>
      <c r="E70" s="14">
        <f t="shared" si="12"/>
        <v>180000</v>
      </c>
      <c r="F70" s="33"/>
    </row>
    <row r="71" spans="1:6" s="28" customFormat="1" ht="12.75">
      <c r="A71" s="18" t="s">
        <v>125</v>
      </c>
      <c r="B71" s="15" t="s">
        <v>126</v>
      </c>
      <c r="C71" s="14">
        <f t="shared" si="12"/>
        <v>11827000</v>
      </c>
      <c r="D71" s="14">
        <f t="shared" si="12"/>
        <v>0</v>
      </c>
      <c r="E71" s="14">
        <f t="shared" si="12"/>
        <v>0</v>
      </c>
      <c r="F71" s="33"/>
    </row>
    <row r="72" spans="1:6" s="28" customFormat="1" ht="12.75">
      <c r="A72" s="18" t="s">
        <v>127</v>
      </c>
      <c r="B72" s="15" t="s">
        <v>128</v>
      </c>
      <c r="C72" s="14">
        <f t="shared" si="12"/>
        <v>11827000</v>
      </c>
      <c r="D72" s="14">
        <f t="shared" si="12"/>
        <v>0</v>
      </c>
      <c r="E72" s="14">
        <f t="shared" si="12"/>
        <v>0</v>
      </c>
      <c r="F72" s="33"/>
    </row>
    <row r="73" spans="1:6" s="28" customFormat="1" ht="12.75">
      <c r="A73" s="18" t="s">
        <v>129</v>
      </c>
      <c r="B73" s="15" t="s">
        <v>130</v>
      </c>
      <c r="C73" s="14">
        <f>C74</f>
        <v>21072500</v>
      </c>
      <c r="D73" s="14">
        <f>D74</f>
        <v>12887800</v>
      </c>
      <c r="E73" s="14">
        <f>E74</f>
        <v>10812339</v>
      </c>
      <c r="F73" s="33">
        <f aca="true" t="shared" si="13" ref="F73:F87">E73/D73</f>
        <v>0.8389592482813203</v>
      </c>
    </row>
    <row r="74" spans="1:6" s="28" customFormat="1" ht="38.25">
      <c r="A74" s="18" t="s">
        <v>131</v>
      </c>
      <c r="B74" s="15" t="s">
        <v>132</v>
      </c>
      <c r="C74" s="14">
        <f>C75+C76+C77+C78</f>
        <v>21072500</v>
      </c>
      <c r="D74" s="14">
        <f>D75+D76+D77+D78</f>
        <v>12887800</v>
      </c>
      <c r="E74" s="14">
        <f>E75+E76+E77+E78</f>
        <v>10812339</v>
      </c>
      <c r="F74" s="33">
        <f t="shared" si="13"/>
        <v>0.8389592482813203</v>
      </c>
    </row>
    <row r="75" spans="1:6" s="28" customFormat="1" ht="12.75">
      <c r="A75" s="18" t="s">
        <v>133</v>
      </c>
      <c r="B75" s="15" t="s">
        <v>134</v>
      </c>
      <c r="C75" s="14">
        <f aca="true" t="shared" si="14" ref="C75:E78">C176</f>
        <v>19154500</v>
      </c>
      <c r="D75" s="14">
        <f t="shared" si="14"/>
        <v>11299800</v>
      </c>
      <c r="E75" s="14">
        <f t="shared" si="14"/>
        <v>10196287</v>
      </c>
      <c r="F75" s="33">
        <f t="shared" si="13"/>
        <v>0.9023422538452008</v>
      </c>
    </row>
    <row r="76" spans="1:6" s="28" customFormat="1" ht="12.75">
      <c r="A76" s="18" t="s">
        <v>135</v>
      </c>
      <c r="B76" s="15" t="s">
        <v>136</v>
      </c>
      <c r="C76" s="14">
        <f t="shared" si="14"/>
        <v>90000</v>
      </c>
      <c r="D76" s="14">
        <f t="shared" si="14"/>
        <v>90000</v>
      </c>
      <c r="E76" s="14">
        <f t="shared" si="14"/>
        <v>47052</v>
      </c>
      <c r="F76" s="33">
        <f t="shared" si="13"/>
        <v>0.5228</v>
      </c>
    </row>
    <row r="77" spans="1:6" s="28" customFormat="1" ht="25.5">
      <c r="A77" s="18" t="s">
        <v>137</v>
      </c>
      <c r="B77" s="15" t="s">
        <v>138</v>
      </c>
      <c r="C77" s="14">
        <f t="shared" si="14"/>
        <v>1100000</v>
      </c>
      <c r="D77" s="14">
        <f t="shared" si="14"/>
        <v>1100000</v>
      </c>
      <c r="E77" s="14">
        <f t="shared" si="14"/>
        <v>260000</v>
      </c>
      <c r="F77" s="33">
        <f t="shared" si="13"/>
        <v>0.23636363636363636</v>
      </c>
    </row>
    <row r="78" spans="1:6" s="28" customFormat="1" ht="12.75">
      <c r="A78" s="18" t="s">
        <v>139</v>
      </c>
      <c r="B78" s="15" t="s">
        <v>140</v>
      </c>
      <c r="C78" s="14">
        <f t="shared" si="14"/>
        <v>728000</v>
      </c>
      <c r="D78" s="14">
        <f t="shared" si="14"/>
        <v>398000</v>
      </c>
      <c r="E78" s="14">
        <f t="shared" si="14"/>
        <v>309000</v>
      </c>
      <c r="F78" s="33">
        <f t="shared" si="13"/>
        <v>0.7763819095477387</v>
      </c>
    </row>
    <row r="79" spans="1:6" s="28" customFormat="1" ht="12.75">
      <c r="A79" s="18" t="s">
        <v>141</v>
      </c>
      <c r="B79" s="15" t="s">
        <v>142</v>
      </c>
      <c r="C79" s="14">
        <f aca="true" t="shared" si="15" ref="C79:E80">C80</f>
        <v>5650000</v>
      </c>
      <c r="D79" s="14">
        <f t="shared" si="15"/>
        <v>3955000</v>
      </c>
      <c r="E79" s="14">
        <f t="shared" si="15"/>
        <v>1730298</v>
      </c>
      <c r="F79" s="33">
        <f t="shared" si="13"/>
        <v>0.43749633375474084</v>
      </c>
    </row>
    <row r="80" spans="1:6" s="28" customFormat="1" ht="12.75">
      <c r="A80" s="18" t="s">
        <v>143</v>
      </c>
      <c r="B80" s="15" t="s">
        <v>144</v>
      </c>
      <c r="C80" s="14">
        <f t="shared" si="15"/>
        <v>5650000</v>
      </c>
      <c r="D80" s="14">
        <f t="shared" si="15"/>
        <v>3955000</v>
      </c>
      <c r="E80" s="14">
        <f t="shared" si="15"/>
        <v>1730298</v>
      </c>
      <c r="F80" s="33">
        <f t="shared" si="13"/>
        <v>0.43749633375474084</v>
      </c>
    </row>
    <row r="81" spans="1:6" s="28" customFormat="1" ht="12.75">
      <c r="A81" s="18" t="s">
        <v>145</v>
      </c>
      <c r="B81" s="15" t="s">
        <v>146</v>
      </c>
      <c r="C81" s="14">
        <f>C182</f>
        <v>5650000</v>
      </c>
      <c r="D81" s="14">
        <f>D182</f>
        <v>3955000</v>
      </c>
      <c r="E81" s="14">
        <f>E182</f>
        <v>1730298</v>
      </c>
      <c r="F81" s="33">
        <f t="shared" si="13"/>
        <v>0.43749633375474084</v>
      </c>
    </row>
    <row r="82" spans="1:6" s="28" customFormat="1" ht="12.75">
      <c r="A82" s="18" t="s">
        <v>148</v>
      </c>
      <c r="B82" s="15" t="s">
        <v>149</v>
      </c>
      <c r="C82" s="14">
        <f>C83</f>
        <v>75153000</v>
      </c>
      <c r="D82" s="14">
        <f>D83</f>
        <v>42317750</v>
      </c>
      <c r="E82" s="14">
        <f>E83</f>
        <v>38802611</v>
      </c>
      <c r="F82" s="33">
        <f t="shared" si="13"/>
        <v>0.9169346432643513</v>
      </c>
    </row>
    <row r="83" spans="1:6" s="28" customFormat="1" ht="12.75">
      <c r="A83" s="18" t="s">
        <v>150</v>
      </c>
      <c r="B83" s="15" t="s">
        <v>151</v>
      </c>
      <c r="C83" s="14">
        <f>C84+C85</f>
        <v>75153000</v>
      </c>
      <c r="D83" s="14">
        <f>D84+D85</f>
        <v>42317750</v>
      </c>
      <c r="E83" s="14">
        <f>E84+E85</f>
        <v>38802611</v>
      </c>
      <c r="F83" s="33">
        <f t="shared" si="13"/>
        <v>0.9169346432643513</v>
      </c>
    </row>
    <row r="84" spans="1:6" s="28" customFormat="1" ht="12.75">
      <c r="A84" s="18" t="s">
        <v>152</v>
      </c>
      <c r="B84" s="15" t="s">
        <v>153</v>
      </c>
      <c r="C84" s="14">
        <f aca="true" t="shared" si="16" ref="C84:E85">C185</f>
        <v>58989112</v>
      </c>
      <c r="D84" s="14">
        <f t="shared" si="16"/>
        <v>31597940</v>
      </c>
      <c r="E84" s="14">
        <f t="shared" si="16"/>
        <v>31512961</v>
      </c>
      <c r="F84" s="33">
        <f t="shared" si="13"/>
        <v>0.9973106158186261</v>
      </c>
    </row>
    <row r="85" spans="1:6" s="28" customFormat="1" ht="12.75">
      <c r="A85" s="18" t="s">
        <v>154</v>
      </c>
      <c r="B85" s="15" t="s">
        <v>155</v>
      </c>
      <c r="C85" s="14">
        <f t="shared" si="16"/>
        <v>16163888</v>
      </c>
      <c r="D85" s="14">
        <f t="shared" si="16"/>
        <v>10719810</v>
      </c>
      <c r="E85" s="14">
        <f t="shared" si="16"/>
        <v>7289650</v>
      </c>
      <c r="F85" s="33">
        <f t="shared" si="13"/>
        <v>0.6800167167141955</v>
      </c>
    </row>
    <row r="86" spans="1:6" s="28" customFormat="1" ht="25.5">
      <c r="A86" s="18" t="s">
        <v>156</v>
      </c>
      <c r="B86" s="16" t="s">
        <v>157</v>
      </c>
      <c r="C86" s="14">
        <f>C87+C88+C89</f>
        <v>9900700</v>
      </c>
      <c r="D86" s="14">
        <f>D87+D88+D89</f>
        <v>9900700</v>
      </c>
      <c r="E86" s="14">
        <f>E87+E88+E89</f>
        <v>3382252</v>
      </c>
      <c r="F86" s="33">
        <f t="shared" si="13"/>
        <v>0.34161746139161875</v>
      </c>
    </row>
    <row r="87" spans="1:6" s="28" customFormat="1" ht="12.75">
      <c r="A87" s="18" t="s">
        <v>159</v>
      </c>
      <c r="B87" s="13" t="s">
        <v>160</v>
      </c>
      <c r="C87" s="14">
        <f aca="true" t="shared" si="17" ref="C87:E89">C188</f>
        <v>2800700</v>
      </c>
      <c r="D87" s="14">
        <f t="shared" si="17"/>
        <v>2800700</v>
      </c>
      <c r="E87" s="14">
        <f t="shared" si="17"/>
        <v>138000</v>
      </c>
      <c r="F87" s="33">
        <f t="shared" si="13"/>
        <v>0.0492733959367301</v>
      </c>
    </row>
    <row r="88" spans="1:6" s="28" customFormat="1" ht="12.75">
      <c r="A88" s="18" t="s">
        <v>161</v>
      </c>
      <c r="B88" s="13" t="s">
        <v>162</v>
      </c>
      <c r="C88" s="14">
        <f t="shared" si="17"/>
        <v>600000</v>
      </c>
      <c r="D88" s="14">
        <f t="shared" si="17"/>
        <v>600000</v>
      </c>
      <c r="E88" s="14">
        <f t="shared" si="17"/>
        <v>0</v>
      </c>
      <c r="F88" s="33"/>
    </row>
    <row r="89" spans="1:6" s="28" customFormat="1" ht="12.75">
      <c r="A89" s="18" t="s">
        <v>163</v>
      </c>
      <c r="B89" s="17" t="s">
        <v>164</v>
      </c>
      <c r="C89" s="14">
        <f t="shared" si="17"/>
        <v>6500000</v>
      </c>
      <c r="D89" s="14">
        <f t="shared" si="17"/>
        <v>6500000</v>
      </c>
      <c r="E89" s="14">
        <f t="shared" si="17"/>
        <v>3244252</v>
      </c>
      <c r="F89" s="33">
        <f>E89/D89</f>
        <v>0.4991156923076923</v>
      </c>
    </row>
    <row r="90" spans="1:6" s="28" customFormat="1" ht="12.75">
      <c r="A90" s="18" t="s">
        <v>165</v>
      </c>
      <c r="B90" s="19" t="s">
        <v>166</v>
      </c>
      <c r="C90" s="14">
        <f aca="true" t="shared" si="18" ref="C90:D92">C91</f>
        <v>962000</v>
      </c>
      <c r="D90" s="14">
        <f t="shared" si="18"/>
        <v>481000</v>
      </c>
      <c r="E90" s="14">
        <f>E91</f>
        <v>481000</v>
      </c>
      <c r="F90" s="33">
        <f>E90/D90</f>
        <v>1</v>
      </c>
    </row>
    <row r="91" spans="1:6" s="28" customFormat="1" ht="12.75">
      <c r="A91" s="18" t="s">
        <v>167</v>
      </c>
      <c r="B91" s="16" t="s">
        <v>168</v>
      </c>
      <c r="C91" s="14">
        <f t="shared" si="18"/>
        <v>962000</v>
      </c>
      <c r="D91" s="14">
        <f t="shared" si="18"/>
        <v>481000</v>
      </c>
      <c r="E91" s="14">
        <f>E92</f>
        <v>481000</v>
      </c>
      <c r="F91" s="33">
        <f>E91/D91</f>
        <v>1</v>
      </c>
    </row>
    <row r="92" spans="1:6" s="28" customFormat="1" ht="12.75">
      <c r="A92" s="18" t="s">
        <v>169</v>
      </c>
      <c r="B92" s="16" t="s">
        <v>170</v>
      </c>
      <c r="C92" s="14">
        <f t="shared" si="18"/>
        <v>962000</v>
      </c>
      <c r="D92" s="14">
        <f t="shared" si="18"/>
        <v>481000</v>
      </c>
      <c r="E92" s="14">
        <f>E93</f>
        <v>481000</v>
      </c>
      <c r="F92" s="33"/>
    </row>
    <row r="93" spans="1:6" s="28" customFormat="1" ht="12.75">
      <c r="A93" s="18" t="s">
        <v>171</v>
      </c>
      <c r="B93" s="16" t="s">
        <v>172</v>
      </c>
      <c r="C93" s="14">
        <f>C194</f>
        <v>962000</v>
      </c>
      <c r="D93" s="14">
        <f>D194</f>
        <v>481000</v>
      </c>
      <c r="E93" s="14">
        <f>E194</f>
        <v>481000</v>
      </c>
      <c r="F93" s="33"/>
    </row>
    <row r="94" spans="1:6" s="28" customFormat="1" ht="12.75">
      <c r="A94" s="20" t="s">
        <v>173</v>
      </c>
      <c r="B94" s="16" t="s">
        <v>174</v>
      </c>
      <c r="C94" s="14">
        <f>C95</f>
        <v>4148000</v>
      </c>
      <c r="D94" s="14">
        <f>D95</f>
        <v>2075000</v>
      </c>
      <c r="E94" s="14">
        <f>E95</f>
        <v>1701430</v>
      </c>
      <c r="F94" s="33">
        <f>E94/D94</f>
        <v>0.819966265060241</v>
      </c>
    </row>
    <row r="95" spans="1:6" s="28" customFormat="1" ht="12.75">
      <c r="A95" s="20" t="s">
        <v>175</v>
      </c>
      <c r="B95" s="16" t="s">
        <v>176</v>
      </c>
      <c r="C95" s="14">
        <f>C196</f>
        <v>4148000</v>
      </c>
      <c r="D95" s="14">
        <f>D196</f>
        <v>2075000</v>
      </c>
      <c r="E95" s="14">
        <f>E196</f>
        <v>1701430</v>
      </c>
      <c r="F95" s="33">
        <f>E95/D95</f>
        <v>0.819966265060241</v>
      </c>
    </row>
    <row r="96" spans="1:6" s="28" customFormat="1" ht="25.5">
      <c r="A96" s="21" t="s">
        <v>177</v>
      </c>
      <c r="B96" s="16" t="s">
        <v>178</v>
      </c>
      <c r="C96" s="14">
        <f aca="true" t="shared" si="19" ref="C96:E97">C97</f>
        <v>0</v>
      </c>
      <c r="D96" s="14">
        <f t="shared" si="19"/>
        <v>0</v>
      </c>
      <c r="E96" s="14">
        <f t="shared" si="19"/>
        <v>-176693</v>
      </c>
      <c r="F96" s="33"/>
    </row>
    <row r="97" spans="1:6" s="28" customFormat="1" ht="12.75">
      <c r="A97" s="21" t="s">
        <v>179</v>
      </c>
      <c r="B97" s="16" t="s">
        <v>180</v>
      </c>
      <c r="C97" s="14">
        <f t="shared" si="19"/>
        <v>0</v>
      </c>
      <c r="D97" s="14">
        <f t="shared" si="19"/>
        <v>0</v>
      </c>
      <c r="E97" s="14">
        <f t="shared" si="19"/>
        <v>-176693</v>
      </c>
      <c r="F97" s="33"/>
    </row>
    <row r="98" spans="1:6" s="28" customFormat="1" ht="25.5">
      <c r="A98" s="21" t="s">
        <v>181</v>
      </c>
      <c r="B98" s="16" t="s">
        <v>182</v>
      </c>
      <c r="C98" s="14">
        <f>C199</f>
        <v>0</v>
      </c>
      <c r="D98" s="14">
        <f>D199</f>
        <v>0</v>
      </c>
      <c r="E98" s="14">
        <f>E199</f>
        <v>-176693</v>
      </c>
      <c r="F98" s="33"/>
    </row>
    <row r="99" spans="1:6" s="28" customFormat="1" ht="12.75">
      <c r="A99" s="18" t="s">
        <v>183</v>
      </c>
      <c r="B99" s="13" t="s">
        <v>184</v>
      </c>
      <c r="C99" s="14">
        <f>C342</f>
        <v>96590000</v>
      </c>
      <c r="D99" s="14">
        <f>D342</f>
        <v>66269000</v>
      </c>
      <c r="E99" s="14">
        <f>E342</f>
        <v>8115094</v>
      </c>
      <c r="F99" s="33">
        <f aca="true" t="shared" si="20" ref="F99:F121">E99/D99</f>
        <v>0.12245686520092351</v>
      </c>
    </row>
    <row r="100" spans="1:6" s="28" customFormat="1" ht="12.75">
      <c r="A100" s="18" t="s">
        <v>185</v>
      </c>
      <c r="B100" s="13" t="s">
        <v>186</v>
      </c>
      <c r="C100" s="14">
        <f>C101</f>
        <v>7048000</v>
      </c>
      <c r="D100" s="14">
        <f>D101</f>
        <v>7048000</v>
      </c>
      <c r="E100" s="14">
        <f>E101</f>
        <v>1816000</v>
      </c>
      <c r="F100" s="33">
        <f t="shared" si="20"/>
        <v>0.2576617480136209</v>
      </c>
    </row>
    <row r="101" spans="1:6" s="28" customFormat="1" ht="12.75">
      <c r="A101" s="18" t="s">
        <v>187</v>
      </c>
      <c r="B101" s="13" t="s">
        <v>188</v>
      </c>
      <c r="C101" s="14">
        <f>C102+C103</f>
        <v>7048000</v>
      </c>
      <c r="D101" s="14">
        <f>D102+D103</f>
        <v>7048000</v>
      </c>
      <c r="E101" s="14">
        <f>E102+E103</f>
        <v>1816000</v>
      </c>
      <c r="F101" s="33">
        <f t="shared" si="20"/>
        <v>0.2576617480136209</v>
      </c>
    </row>
    <row r="102" spans="1:6" s="28" customFormat="1" ht="25.5">
      <c r="A102" s="20" t="s">
        <v>189</v>
      </c>
      <c r="B102" s="19" t="s">
        <v>190</v>
      </c>
      <c r="C102" s="14">
        <f aca="true" t="shared" si="21" ref="C102:E103">C345</f>
        <v>4500000</v>
      </c>
      <c r="D102" s="14">
        <f t="shared" si="21"/>
        <v>4500000</v>
      </c>
      <c r="E102" s="14">
        <f t="shared" si="21"/>
        <v>700000</v>
      </c>
      <c r="F102" s="33">
        <f t="shared" si="20"/>
        <v>0.15555555555555556</v>
      </c>
    </row>
    <row r="103" spans="1:6" s="28" customFormat="1" ht="12.75">
      <c r="A103" s="20" t="s">
        <v>191</v>
      </c>
      <c r="B103" s="13" t="s">
        <v>192</v>
      </c>
      <c r="C103" s="14">
        <f t="shared" si="21"/>
        <v>2548000</v>
      </c>
      <c r="D103" s="14">
        <f t="shared" si="21"/>
        <v>2548000</v>
      </c>
      <c r="E103" s="14">
        <f t="shared" si="21"/>
        <v>1116000</v>
      </c>
      <c r="F103" s="33">
        <f t="shared" si="20"/>
        <v>0.4379905808477237</v>
      </c>
    </row>
    <row r="104" spans="1:6" s="28" customFormat="1" ht="12.75">
      <c r="A104" s="20" t="s">
        <v>193</v>
      </c>
      <c r="B104" s="13" t="s">
        <v>194</v>
      </c>
      <c r="C104" s="14">
        <f>C105</f>
        <v>8190000</v>
      </c>
      <c r="D104" s="14">
        <f>D105</f>
        <v>7190000</v>
      </c>
      <c r="E104" s="14">
        <f>E105</f>
        <v>5599</v>
      </c>
      <c r="F104" s="33">
        <f t="shared" si="20"/>
        <v>0.0007787204450625869</v>
      </c>
    </row>
    <row r="105" spans="1:6" s="28" customFormat="1" ht="25.5">
      <c r="A105" s="18" t="s">
        <v>195</v>
      </c>
      <c r="B105" s="19" t="s">
        <v>196</v>
      </c>
      <c r="C105" s="14">
        <f>C106+C107</f>
        <v>8190000</v>
      </c>
      <c r="D105" s="14">
        <f>D106+D107</f>
        <v>7190000</v>
      </c>
      <c r="E105" s="14">
        <f>E106+E107</f>
        <v>5599</v>
      </c>
      <c r="F105" s="33">
        <f t="shared" si="20"/>
        <v>0.0007787204450625869</v>
      </c>
    </row>
    <row r="106" spans="1:6" s="28" customFormat="1" ht="12.75">
      <c r="A106" s="18" t="s">
        <v>197</v>
      </c>
      <c r="B106" s="13" t="s">
        <v>198</v>
      </c>
      <c r="C106" s="14">
        <f aca="true" t="shared" si="22" ref="C106:E107">C349</f>
        <v>3299000</v>
      </c>
      <c r="D106" s="14">
        <f t="shared" si="22"/>
        <v>3299000</v>
      </c>
      <c r="E106" s="14">
        <f t="shared" si="22"/>
        <v>0</v>
      </c>
      <c r="F106" s="33">
        <f t="shared" si="20"/>
        <v>0</v>
      </c>
    </row>
    <row r="107" spans="1:6" s="28" customFormat="1" ht="12.75">
      <c r="A107" s="18" t="s">
        <v>199</v>
      </c>
      <c r="B107" s="23" t="s">
        <v>200</v>
      </c>
      <c r="C107" s="14">
        <f t="shared" si="22"/>
        <v>4891000</v>
      </c>
      <c r="D107" s="14">
        <f t="shared" si="22"/>
        <v>3891000</v>
      </c>
      <c r="E107" s="14">
        <f t="shared" si="22"/>
        <v>5599</v>
      </c>
      <c r="F107" s="33">
        <f t="shared" si="20"/>
        <v>0.0014389617065021845</v>
      </c>
    </row>
    <row r="108" spans="1:6" s="28" customFormat="1" ht="25.5">
      <c r="A108" s="18" t="s">
        <v>201</v>
      </c>
      <c r="B108" s="19" t="s">
        <v>202</v>
      </c>
      <c r="C108" s="14">
        <f>C109+C113</f>
        <v>32424000</v>
      </c>
      <c r="D108" s="14">
        <f>D109+D113</f>
        <v>13145000</v>
      </c>
      <c r="E108" s="14">
        <f>E109+E113</f>
        <v>4332595</v>
      </c>
      <c r="F108" s="33">
        <f t="shared" si="20"/>
        <v>0.3296002282236592</v>
      </c>
    </row>
    <row r="109" spans="1:6" s="28" customFormat="1" ht="25.5">
      <c r="A109" s="18" t="s">
        <v>203</v>
      </c>
      <c r="B109" s="15" t="s">
        <v>204</v>
      </c>
      <c r="C109" s="14">
        <f>C110+C111+C112</f>
        <v>31899000</v>
      </c>
      <c r="D109" s="14">
        <f>D110+D111+D112</f>
        <v>12620000</v>
      </c>
      <c r="E109" s="14">
        <f>E110+E111+E112</f>
        <v>4025501</v>
      </c>
      <c r="F109" s="33">
        <f t="shared" si="20"/>
        <v>0.3189778922345483</v>
      </c>
    </row>
    <row r="110" spans="1:6" s="28" customFormat="1" ht="12.75">
      <c r="A110" s="18" t="s">
        <v>205</v>
      </c>
      <c r="B110" s="15" t="s">
        <v>206</v>
      </c>
      <c r="C110" s="14">
        <f aca="true" t="shared" si="23" ref="C110:E112">C353</f>
        <v>8136000</v>
      </c>
      <c r="D110" s="14">
        <f t="shared" si="23"/>
        <v>2670000</v>
      </c>
      <c r="E110" s="14">
        <f t="shared" si="23"/>
        <v>1152535</v>
      </c>
      <c r="F110" s="33">
        <f t="shared" si="20"/>
        <v>0.43166104868913857</v>
      </c>
    </row>
    <row r="111" spans="1:6" s="28" customFormat="1" ht="12.75">
      <c r="A111" s="18" t="s">
        <v>207</v>
      </c>
      <c r="B111" s="15" t="s">
        <v>208</v>
      </c>
      <c r="C111" s="14">
        <f t="shared" si="23"/>
        <v>17559000</v>
      </c>
      <c r="D111" s="14">
        <f t="shared" si="23"/>
        <v>5833000</v>
      </c>
      <c r="E111" s="14">
        <f t="shared" si="23"/>
        <v>2519799</v>
      </c>
      <c r="F111" s="33">
        <f t="shared" si="20"/>
        <v>0.43199022801302933</v>
      </c>
    </row>
    <row r="112" spans="1:6" s="28" customFormat="1" ht="12.75">
      <c r="A112" s="18" t="s">
        <v>209</v>
      </c>
      <c r="B112" s="15" t="s">
        <v>210</v>
      </c>
      <c r="C112" s="14">
        <f t="shared" si="23"/>
        <v>6204000</v>
      </c>
      <c r="D112" s="14">
        <f t="shared" si="23"/>
        <v>4117000</v>
      </c>
      <c r="E112" s="14">
        <f t="shared" si="23"/>
        <v>353167</v>
      </c>
      <c r="F112" s="33">
        <f t="shared" si="20"/>
        <v>0.08578260869565217</v>
      </c>
    </row>
    <row r="113" spans="1:6" s="28" customFormat="1" ht="12.75">
      <c r="A113" s="18" t="s">
        <v>211</v>
      </c>
      <c r="B113" s="15" t="s">
        <v>212</v>
      </c>
      <c r="C113" s="14">
        <f>C114+C115</f>
        <v>525000</v>
      </c>
      <c r="D113" s="14">
        <f>D114+D115</f>
        <v>525000</v>
      </c>
      <c r="E113" s="14">
        <f>E114+E115</f>
        <v>307094</v>
      </c>
      <c r="F113" s="33">
        <f t="shared" si="20"/>
        <v>0.5849409523809523</v>
      </c>
    </row>
    <row r="114" spans="1:6" s="28" customFormat="1" ht="12.75">
      <c r="A114" s="18" t="s">
        <v>205</v>
      </c>
      <c r="B114" s="15" t="s">
        <v>213</v>
      </c>
      <c r="C114" s="14">
        <f aca="true" t="shared" si="24" ref="C114:E115">C357</f>
        <v>50000</v>
      </c>
      <c r="D114" s="14">
        <f t="shared" si="24"/>
        <v>50000</v>
      </c>
      <c r="E114" s="14">
        <f t="shared" si="24"/>
        <v>27644</v>
      </c>
      <c r="F114" s="33">
        <f t="shared" si="20"/>
        <v>0.55288</v>
      </c>
    </row>
    <row r="115" spans="1:6" s="28" customFormat="1" ht="12.75">
      <c r="A115" s="18" t="s">
        <v>207</v>
      </c>
      <c r="B115" s="15" t="s">
        <v>214</v>
      </c>
      <c r="C115" s="14">
        <f t="shared" si="24"/>
        <v>475000</v>
      </c>
      <c r="D115" s="14">
        <f t="shared" si="24"/>
        <v>475000</v>
      </c>
      <c r="E115" s="14">
        <f t="shared" si="24"/>
        <v>279450</v>
      </c>
      <c r="F115" s="33">
        <f t="shared" si="20"/>
        <v>0.5883157894736842</v>
      </c>
    </row>
    <row r="116" spans="1:6" s="28" customFormat="1" ht="12.75">
      <c r="A116" s="18" t="s">
        <v>215</v>
      </c>
      <c r="B116" s="15" t="s">
        <v>216</v>
      </c>
      <c r="C116" s="14">
        <f aca="true" t="shared" si="25" ref="C116:E117">C117</f>
        <v>42223998</v>
      </c>
      <c r="D116" s="14">
        <f t="shared" si="25"/>
        <v>32181999</v>
      </c>
      <c r="E116" s="14">
        <f t="shared" si="25"/>
        <v>2298484</v>
      </c>
      <c r="F116" s="33">
        <f t="shared" si="20"/>
        <v>0.07142141791751346</v>
      </c>
    </row>
    <row r="117" spans="1:6" s="28" customFormat="1" ht="12.75">
      <c r="A117" s="18" t="s">
        <v>217</v>
      </c>
      <c r="B117" s="15" t="s">
        <v>218</v>
      </c>
      <c r="C117" s="14">
        <f t="shared" si="25"/>
        <v>42223998</v>
      </c>
      <c r="D117" s="14">
        <f t="shared" si="25"/>
        <v>32181999</v>
      </c>
      <c r="E117" s="14">
        <f t="shared" si="25"/>
        <v>2298484</v>
      </c>
      <c r="F117" s="33">
        <f t="shared" si="20"/>
        <v>0.07142141791751346</v>
      </c>
    </row>
    <row r="118" spans="1:6" s="28" customFormat="1" ht="12.75">
      <c r="A118" s="18" t="s">
        <v>219</v>
      </c>
      <c r="B118" s="15" t="s">
        <v>220</v>
      </c>
      <c r="C118" s="14">
        <f>C119+C120+C121</f>
        <v>42223998</v>
      </c>
      <c r="D118" s="14">
        <f>D119+D120+D121</f>
        <v>32181999</v>
      </c>
      <c r="E118" s="14">
        <f>E119+E120+E121</f>
        <v>2298484</v>
      </c>
      <c r="F118" s="33">
        <f t="shared" si="20"/>
        <v>0.07142141791751346</v>
      </c>
    </row>
    <row r="119" spans="1:6" s="28" customFormat="1" ht="12.75">
      <c r="A119" s="18" t="s">
        <v>221</v>
      </c>
      <c r="B119" s="15" t="s">
        <v>222</v>
      </c>
      <c r="C119" s="14">
        <f aca="true" t="shared" si="26" ref="C119:E121">C362</f>
        <v>-2</v>
      </c>
      <c r="D119" s="14">
        <f t="shared" si="26"/>
        <v>-1</v>
      </c>
      <c r="E119" s="14">
        <f t="shared" si="26"/>
        <v>0</v>
      </c>
      <c r="F119" s="33">
        <f t="shared" si="20"/>
        <v>0</v>
      </c>
    </row>
    <row r="120" spans="1:6" s="28" customFormat="1" ht="12.75">
      <c r="A120" s="18" t="s">
        <v>223</v>
      </c>
      <c r="B120" s="15" t="s">
        <v>224</v>
      </c>
      <c r="C120" s="14">
        <f t="shared" si="26"/>
        <v>3234000</v>
      </c>
      <c r="D120" s="14">
        <f t="shared" si="26"/>
        <v>3234000</v>
      </c>
      <c r="E120" s="14">
        <f t="shared" si="26"/>
        <v>601099</v>
      </c>
      <c r="F120" s="33">
        <f t="shared" si="20"/>
        <v>0.18586858379715523</v>
      </c>
    </row>
    <row r="121" spans="1:6" s="28" customFormat="1" ht="12.75">
      <c r="A121" s="18" t="s">
        <v>225</v>
      </c>
      <c r="B121" s="15" t="s">
        <v>226</v>
      </c>
      <c r="C121" s="14">
        <f t="shared" si="26"/>
        <v>38990000</v>
      </c>
      <c r="D121" s="14">
        <f t="shared" si="26"/>
        <v>28948000</v>
      </c>
      <c r="E121" s="14">
        <f t="shared" si="26"/>
        <v>1697385</v>
      </c>
      <c r="F121" s="33">
        <f t="shared" si="20"/>
        <v>0.05863565704021003</v>
      </c>
    </row>
    <row r="122" spans="1:6" s="28" customFormat="1" ht="25.5">
      <c r="A122" s="18" t="s">
        <v>227</v>
      </c>
      <c r="B122" s="15" t="s">
        <v>228</v>
      </c>
      <c r="C122" s="14">
        <f aca="true" t="shared" si="27" ref="C122:E123">C123</f>
        <v>0</v>
      </c>
      <c r="D122" s="14">
        <f t="shared" si="27"/>
        <v>0</v>
      </c>
      <c r="E122" s="14">
        <f t="shared" si="27"/>
        <v>-664035</v>
      </c>
      <c r="F122" s="33"/>
    </row>
    <row r="123" spans="1:6" s="28" customFormat="1" ht="12.75">
      <c r="A123" s="18" t="s">
        <v>229</v>
      </c>
      <c r="B123" s="15" t="s">
        <v>230</v>
      </c>
      <c r="C123" s="14">
        <f t="shared" si="27"/>
        <v>0</v>
      </c>
      <c r="D123" s="14">
        <f t="shared" si="27"/>
        <v>0</v>
      </c>
      <c r="E123" s="14">
        <f t="shared" si="27"/>
        <v>-664035</v>
      </c>
      <c r="F123" s="33"/>
    </row>
    <row r="124" spans="1:6" s="28" customFormat="1" ht="25.5">
      <c r="A124" s="18" t="s">
        <v>231</v>
      </c>
      <c r="B124" s="15" t="s">
        <v>232</v>
      </c>
      <c r="C124" s="14">
        <f>C367</f>
        <v>0</v>
      </c>
      <c r="D124" s="14">
        <f>D367</f>
        <v>0</v>
      </c>
      <c r="E124" s="14">
        <f>E367</f>
        <v>-664035</v>
      </c>
      <c r="F124" s="33"/>
    </row>
    <row r="125" spans="1:8" ht="12.75">
      <c r="A125" s="29" t="s">
        <v>263</v>
      </c>
      <c r="B125" s="30" t="s">
        <v>22</v>
      </c>
      <c r="C125" s="31">
        <f>C131+C135+C138+C143+C147+C150+C152+C157</f>
        <v>271524000</v>
      </c>
      <c r="D125" s="31">
        <f>D131+D135+D138+D143+D147+D150+D152+D157</f>
        <v>146863935</v>
      </c>
      <c r="E125" s="31">
        <f>E131+E135+E138+E143+E147+E150+E152+E157+E160</f>
        <v>101050952</v>
      </c>
      <c r="F125" s="33">
        <f aca="true" t="shared" si="28" ref="F125:F138">E125/D125</f>
        <v>0.6880583173806422</v>
      </c>
      <c r="H125" s="34"/>
    </row>
    <row r="126" spans="1:8" ht="12.75">
      <c r="A126" s="29" t="s">
        <v>264</v>
      </c>
      <c r="B126" s="30" t="s">
        <v>24</v>
      </c>
      <c r="C126" s="31">
        <f>C127-C135</f>
        <v>136262000</v>
      </c>
      <c r="D126" s="31">
        <f>D127-D135</f>
        <v>91270935</v>
      </c>
      <c r="E126" s="31">
        <f>E127-E135</f>
        <v>47806677</v>
      </c>
      <c r="F126" s="33">
        <f t="shared" si="28"/>
        <v>0.5237886190165577</v>
      </c>
      <c r="H126" s="34"/>
    </row>
    <row r="127" spans="1:6" ht="12.75">
      <c r="A127" s="29" t="s">
        <v>25</v>
      </c>
      <c r="B127" s="30" t="s">
        <v>26</v>
      </c>
      <c r="C127" s="31">
        <f>C128+C141</f>
        <v>212601000</v>
      </c>
      <c r="D127" s="31">
        <f>D128+D141</f>
        <v>129753935</v>
      </c>
      <c r="E127" s="31">
        <f>E128+E141</f>
        <v>86289677</v>
      </c>
      <c r="F127" s="33">
        <f t="shared" si="28"/>
        <v>0.6650255115577034</v>
      </c>
    </row>
    <row r="128" spans="1:6" ht="12.75">
      <c r="A128" s="29" t="s">
        <v>27</v>
      </c>
      <c r="B128" s="30" t="s">
        <v>28</v>
      </c>
      <c r="C128" s="31">
        <f>C129+C134</f>
        <v>157893000</v>
      </c>
      <c r="D128" s="31">
        <f>D129+D134</f>
        <v>81753000</v>
      </c>
      <c r="E128" s="31">
        <f>E129+E134</f>
        <v>85060593</v>
      </c>
      <c r="F128" s="33">
        <f t="shared" si="28"/>
        <v>1.0404583685002384</v>
      </c>
    </row>
    <row r="129" spans="1:6" ht="12.75">
      <c r="A129" s="29" t="s">
        <v>29</v>
      </c>
      <c r="B129" s="30" t="s">
        <v>30</v>
      </c>
      <c r="C129" s="31">
        <f aca="true" t="shared" si="29" ref="C129:E130">C130</f>
        <v>79554000</v>
      </c>
      <c r="D129" s="31">
        <f t="shared" si="29"/>
        <v>42270000</v>
      </c>
      <c r="E129" s="31">
        <f t="shared" si="29"/>
        <v>45024396</v>
      </c>
      <c r="F129" s="33">
        <f t="shared" si="28"/>
        <v>1.065161958836054</v>
      </c>
    </row>
    <row r="130" spans="1:6" ht="25.5">
      <c r="A130" s="29" t="s">
        <v>31</v>
      </c>
      <c r="B130" s="30" t="s">
        <v>32</v>
      </c>
      <c r="C130" s="31">
        <f t="shared" si="29"/>
        <v>79554000</v>
      </c>
      <c r="D130" s="31">
        <f t="shared" si="29"/>
        <v>42270000</v>
      </c>
      <c r="E130" s="31">
        <f t="shared" si="29"/>
        <v>45024396</v>
      </c>
      <c r="F130" s="33">
        <f t="shared" si="28"/>
        <v>1.065161958836054</v>
      </c>
    </row>
    <row r="131" spans="1:6" ht="12.75">
      <c r="A131" s="29" t="s">
        <v>33</v>
      </c>
      <c r="B131" s="30" t="s">
        <v>34</v>
      </c>
      <c r="C131" s="31">
        <f>C132+C133</f>
        <v>79554000</v>
      </c>
      <c r="D131" s="31">
        <f>D132+D133</f>
        <v>42270000</v>
      </c>
      <c r="E131" s="31">
        <f>E132+E133</f>
        <v>45024396</v>
      </c>
      <c r="F131" s="33">
        <f t="shared" si="28"/>
        <v>1.065161958836054</v>
      </c>
    </row>
    <row r="132" spans="1:6" ht="12.75">
      <c r="A132" s="29" t="s">
        <v>0</v>
      </c>
      <c r="B132" s="30" t="s">
        <v>35</v>
      </c>
      <c r="C132" s="31">
        <v>54770000</v>
      </c>
      <c r="D132" s="31">
        <v>27400000</v>
      </c>
      <c r="E132" s="31">
        <v>29845164</v>
      </c>
      <c r="F132" s="33">
        <f t="shared" si="28"/>
        <v>1.0892395620437956</v>
      </c>
    </row>
    <row r="133" spans="1:6" ht="25.5">
      <c r="A133" s="29" t="s">
        <v>36</v>
      </c>
      <c r="B133" s="30" t="s">
        <v>37</v>
      </c>
      <c r="C133" s="31">
        <v>24784000</v>
      </c>
      <c r="D133" s="31">
        <v>14870000</v>
      </c>
      <c r="E133" s="31">
        <v>15179232</v>
      </c>
      <c r="F133" s="33">
        <f t="shared" si="28"/>
        <v>1.0207956960322797</v>
      </c>
    </row>
    <row r="134" spans="1:6" ht="12.75">
      <c r="A134" s="29" t="s">
        <v>38</v>
      </c>
      <c r="B134" s="30" t="s">
        <v>39</v>
      </c>
      <c r="C134" s="31">
        <f>C135+C138</f>
        <v>78339000</v>
      </c>
      <c r="D134" s="31">
        <f>D135+D138</f>
        <v>39483000</v>
      </c>
      <c r="E134" s="31">
        <f>E135+E138</f>
        <v>40036197</v>
      </c>
      <c r="F134" s="33">
        <f t="shared" si="28"/>
        <v>1.0140110173998935</v>
      </c>
    </row>
    <row r="135" spans="1:6" ht="12.75">
      <c r="A135" s="29" t="s">
        <v>40</v>
      </c>
      <c r="B135" s="30" t="s">
        <v>41</v>
      </c>
      <c r="C135" s="31">
        <f>C136+C137</f>
        <v>76339000</v>
      </c>
      <c r="D135" s="31">
        <f>D136+D137</f>
        <v>38483000</v>
      </c>
      <c r="E135" s="31">
        <f>E136+E137</f>
        <v>38483000</v>
      </c>
      <c r="F135" s="33">
        <f t="shared" si="28"/>
        <v>1</v>
      </c>
    </row>
    <row r="136" spans="1:6" ht="25.5">
      <c r="A136" s="29" t="s">
        <v>42</v>
      </c>
      <c r="B136" s="30" t="s">
        <v>43</v>
      </c>
      <c r="C136" s="31">
        <v>73247000</v>
      </c>
      <c r="D136" s="31">
        <v>36627000</v>
      </c>
      <c r="E136" s="31">
        <v>36627000</v>
      </c>
      <c r="F136" s="33">
        <f t="shared" si="28"/>
        <v>1</v>
      </c>
    </row>
    <row r="137" spans="1:6" ht="12.75">
      <c r="A137" s="29" t="s">
        <v>44</v>
      </c>
      <c r="B137" s="30" t="s">
        <v>45</v>
      </c>
      <c r="C137" s="31">
        <v>3092000</v>
      </c>
      <c r="D137" s="31">
        <v>1856000</v>
      </c>
      <c r="E137" s="31">
        <v>1856000</v>
      </c>
      <c r="F137" s="33">
        <f t="shared" si="28"/>
        <v>1</v>
      </c>
    </row>
    <row r="138" spans="1:6" ht="25.5">
      <c r="A138" s="29" t="s">
        <v>46</v>
      </c>
      <c r="B138" s="30" t="s">
        <v>47</v>
      </c>
      <c r="C138" s="31">
        <f>C139+C140</f>
        <v>2000000</v>
      </c>
      <c r="D138" s="31">
        <f>D139+D140</f>
        <v>1000000</v>
      </c>
      <c r="E138" s="31">
        <f>E139+E140</f>
        <v>1553197</v>
      </c>
      <c r="F138" s="33">
        <f t="shared" si="28"/>
        <v>1.553197</v>
      </c>
    </row>
    <row r="139" spans="1:6" ht="12.75">
      <c r="A139" s="29" t="s">
        <v>8</v>
      </c>
      <c r="B139" s="30" t="s">
        <v>48</v>
      </c>
      <c r="C139" s="31">
        <v>0</v>
      </c>
      <c r="D139" s="31">
        <v>0</v>
      </c>
      <c r="E139" s="31">
        <v>189075</v>
      </c>
      <c r="F139" s="33"/>
    </row>
    <row r="140" spans="1:6" ht="25.5">
      <c r="A140" s="29" t="s">
        <v>9</v>
      </c>
      <c r="B140" s="30" t="s">
        <v>49</v>
      </c>
      <c r="C140" s="31">
        <v>2000000</v>
      </c>
      <c r="D140" s="31">
        <v>1000000</v>
      </c>
      <c r="E140" s="31">
        <v>1364122</v>
      </c>
      <c r="F140" s="33">
        <f aca="true" t="shared" si="30" ref="F140:F146">E140/D140</f>
        <v>1.364122</v>
      </c>
    </row>
    <row r="141" spans="1:6" ht="12.75">
      <c r="A141" s="29" t="s">
        <v>50</v>
      </c>
      <c r="B141" s="30" t="s">
        <v>51</v>
      </c>
      <c r="C141" s="31">
        <f>C142+C146</f>
        <v>54708000</v>
      </c>
      <c r="D141" s="31">
        <f>D142+D146</f>
        <v>48000935</v>
      </c>
      <c r="E141" s="31">
        <f>E142+E146</f>
        <v>1229084</v>
      </c>
      <c r="F141" s="33">
        <f t="shared" si="30"/>
        <v>0.025605417894463932</v>
      </c>
    </row>
    <row r="142" spans="1:6" ht="12.75">
      <c r="A142" s="29" t="s">
        <v>52</v>
      </c>
      <c r="B142" s="30" t="s">
        <v>53</v>
      </c>
      <c r="C142" s="31">
        <f aca="true" t="shared" si="31" ref="C142:E144">C143</f>
        <v>400000</v>
      </c>
      <c r="D142" s="31">
        <f t="shared" si="31"/>
        <v>200000</v>
      </c>
      <c r="E142" s="31">
        <f t="shared" si="31"/>
        <v>212559</v>
      </c>
      <c r="F142" s="33">
        <f t="shared" si="30"/>
        <v>1.062795</v>
      </c>
    </row>
    <row r="143" spans="1:6" ht="12.75">
      <c r="A143" s="29" t="s">
        <v>54</v>
      </c>
      <c r="B143" s="30" t="s">
        <v>55</v>
      </c>
      <c r="C143" s="31">
        <f t="shared" si="31"/>
        <v>400000</v>
      </c>
      <c r="D143" s="31">
        <f t="shared" si="31"/>
        <v>200000</v>
      </c>
      <c r="E143" s="31">
        <f t="shared" si="31"/>
        <v>212559</v>
      </c>
      <c r="F143" s="33">
        <f t="shared" si="30"/>
        <v>1.062795</v>
      </c>
    </row>
    <row r="144" spans="1:6" ht="12.75">
      <c r="A144" s="29" t="s">
        <v>56</v>
      </c>
      <c r="B144" s="30" t="s">
        <v>57</v>
      </c>
      <c r="C144" s="31">
        <f t="shared" si="31"/>
        <v>400000</v>
      </c>
      <c r="D144" s="31">
        <f t="shared" si="31"/>
        <v>200000</v>
      </c>
      <c r="E144" s="31">
        <f t="shared" si="31"/>
        <v>212559</v>
      </c>
      <c r="F144" s="33">
        <f t="shared" si="30"/>
        <v>1.062795</v>
      </c>
    </row>
    <row r="145" spans="1:6" ht="12.75">
      <c r="A145" s="29" t="s">
        <v>58</v>
      </c>
      <c r="B145" s="30" t="s">
        <v>59</v>
      </c>
      <c r="C145" s="31">
        <v>400000</v>
      </c>
      <c r="D145" s="31">
        <v>200000</v>
      </c>
      <c r="E145" s="31">
        <f>199703+12856</f>
        <v>212559</v>
      </c>
      <c r="F145" s="33">
        <f t="shared" si="30"/>
        <v>1.062795</v>
      </c>
    </row>
    <row r="146" spans="1:6" ht="12.75">
      <c r="A146" s="29" t="s">
        <v>60</v>
      </c>
      <c r="B146" s="30" t="s">
        <v>61</v>
      </c>
      <c r="C146" s="31">
        <f>C147+C150</f>
        <v>54308000</v>
      </c>
      <c r="D146" s="31">
        <f>D147+D150</f>
        <v>47800935</v>
      </c>
      <c r="E146" s="31">
        <f>E147+E150</f>
        <v>1016525</v>
      </c>
      <c r="F146" s="33">
        <f t="shared" si="30"/>
        <v>0.021265797415887366</v>
      </c>
    </row>
    <row r="147" spans="1:6" ht="12.75">
      <c r="A147" s="29" t="s">
        <v>62</v>
      </c>
      <c r="B147" s="30" t="s">
        <v>63</v>
      </c>
      <c r="C147" s="31">
        <v>0</v>
      </c>
      <c r="D147" s="31">
        <v>0</v>
      </c>
      <c r="E147" s="31">
        <f>E148</f>
        <v>52881</v>
      </c>
      <c r="F147" s="33"/>
    </row>
    <row r="148" spans="1:6" ht="25.5">
      <c r="A148" s="29" t="s">
        <v>64</v>
      </c>
      <c r="B148" s="30" t="s">
        <v>65</v>
      </c>
      <c r="C148" s="31">
        <v>0</v>
      </c>
      <c r="D148" s="31">
        <v>0</v>
      </c>
      <c r="E148" s="31">
        <f>E149</f>
        <v>52881</v>
      </c>
      <c r="F148" s="33"/>
    </row>
    <row r="149" spans="1:6" ht="12.75">
      <c r="A149" s="29" t="s">
        <v>66</v>
      </c>
      <c r="B149" s="30" t="s">
        <v>67</v>
      </c>
      <c r="C149" s="31">
        <v>0</v>
      </c>
      <c r="D149" s="31">
        <v>0</v>
      </c>
      <c r="E149" s="31">
        <v>52881</v>
      </c>
      <c r="F149" s="33"/>
    </row>
    <row r="150" spans="1:6" ht="12.75">
      <c r="A150" s="29" t="s">
        <v>265</v>
      </c>
      <c r="B150" s="30" t="s">
        <v>69</v>
      </c>
      <c r="C150" s="31">
        <f>C151</f>
        <v>54308000</v>
      </c>
      <c r="D150" s="31">
        <f>D151</f>
        <v>47800935</v>
      </c>
      <c r="E150" s="31">
        <f>E151</f>
        <v>963644</v>
      </c>
      <c r="F150" s="33">
        <f>E150/D150</f>
        <v>0.020159521984245705</v>
      </c>
    </row>
    <row r="151" spans="1:6" ht="12.75">
      <c r="A151" s="29" t="s">
        <v>10</v>
      </c>
      <c r="B151" s="30" t="s">
        <v>70</v>
      </c>
      <c r="C151" s="31">
        <v>54308000</v>
      </c>
      <c r="D151" s="31">
        <v>47800935</v>
      </c>
      <c r="E151" s="31">
        <v>963644</v>
      </c>
      <c r="F151" s="33">
        <f>E151/D151</f>
        <v>0.020159521984245705</v>
      </c>
    </row>
    <row r="152" spans="1:6" ht="12.75">
      <c r="A152" s="29" t="s">
        <v>266</v>
      </c>
      <c r="B152" s="30" t="s">
        <v>77</v>
      </c>
      <c r="C152" s="31">
        <v>0</v>
      </c>
      <c r="D152" s="31">
        <v>0</v>
      </c>
      <c r="E152" s="31">
        <f>E153</f>
        <v>-16537050</v>
      </c>
      <c r="F152" s="33"/>
    </row>
    <row r="153" spans="1:6" ht="25.5">
      <c r="A153" s="29" t="s">
        <v>78</v>
      </c>
      <c r="B153" s="30" t="s">
        <v>79</v>
      </c>
      <c r="C153" s="31">
        <v>0</v>
      </c>
      <c r="D153" s="31">
        <v>0</v>
      </c>
      <c r="E153" s="31">
        <f>E154</f>
        <v>-16537050</v>
      </c>
      <c r="F153" s="33"/>
    </row>
    <row r="154" spans="1:6" ht="25.5">
      <c r="A154" s="29" t="s">
        <v>78</v>
      </c>
      <c r="B154" s="30" t="s">
        <v>80</v>
      </c>
      <c r="C154" s="31">
        <v>0</v>
      </c>
      <c r="D154" s="31">
        <v>0</v>
      </c>
      <c r="E154" s="31">
        <v>-16537050</v>
      </c>
      <c r="F154" s="33"/>
    </row>
    <row r="155" spans="1:6" ht="12.75">
      <c r="A155" s="29" t="s">
        <v>81</v>
      </c>
      <c r="B155" s="30" t="s">
        <v>82</v>
      </c>
      <c r="C155" s="31">
        <f aca="true" t="shared" si="32" ref="C155:E156">C156</f>
        <v>58923000</v>
      </c>
      <c r="D155" s="31">
        <f t="shared" si="32"/>
        <v>17110000</v>
      </c>
      <c r="E155" s="31">
        <f t="shared" si="32"/>
        <v>31212000</v>
      </c>
      <c r="F155" s="33">
        <f>E155/D155</f>
        <v>1.824196376388077</v>
      </c>
    </row>
    <row r="156" spans="1:6" ht="12.75">
      <c r="A156" s="29" t="s">
        <v>83</v>
      </c>
      <c r="B156" s="30" t="s">
        <v>84</v>
      </c>
      <c r="C156" s="31">
        <f t="shared" si="32"/>
        <v>58923000</v>
      </c>
      <c r="D156" s="31">
        <f t="shared" si="32"/>
        <v>17110000</v>
      </c>
      <c r="E156" s="31">
        <f t="shared" si="32"/>
        <v>31212000</v>
      </c>
      <c r="F156" s="33">
        <f>E156/D156</f>
        <v>1.824196376388077</v>
      </c>
    </row>
    <row r="157" spans="1:6" ht="25.5">
      <c r="A157" s="29" t="s">
        <v>267</v>
      </c>
      <c r="B157" s="30" t="s">
        <v>86</v>
      </c>
      <c r="C157" s="31">
        <f>C158+C159</f>
        <v>58923000</v>
      </c>
      <c r="D157" s="31">
        <f>D158+D159</f>
        <v>17110000</v>
      </c>
      <c r="E157" s="31">
        <f>E158+E159</f>
        <v>31212000</v>
      </c>
      <c r="F157" s="33">
        <f>E157/D157</f>
        <v>1.824196376388077</v>
      </c>
    </row>
    <row r="158" spans="1:6" ht="12.75">
      <c r="A158" s="29" t="s">
        <v>12</v>
      </c>
      <c r="B158" s="30" t="s">
        <v>89</v>
      </c>
      <c r="C158" s="31">
        <v>58173000</v>
      </c>
      <c r="D158" s="31">
        <v>16674000</v>
      </c>
      <c r="E158" s="31">
        <v>30900000</v>
      </c>
      <c r="F158" s="33"/>
    </row>
    <row r="159" spans="1:6" ht="12.75">
      <c r="A159" s="29" t="s">
        <v>90</v>
      </c>
      <c r="B159" s="30" t="s">
        <v>91</v>
      </c>
      <c r="C159" s="31">
        <v>750000</v>
      </c>
      <c r="D159" s="31">
        <v>436000</v>
      </c>
      <c r="E159" s="31">
        <v>312000</v>
      </c>
      <c r="F159" s="33">
        <f>E159/D159</f>
        <v>0.7155963302752294</v>
      </c>
    </row>
    <row r="160" spans="1:6" ht="12.75">
      <c r="A160" s="29" t="s">
        <v>285</v>
      </c>
      <c r="B160" s="30">
        <v>4302</v>
      </c>
      <c r="C160" s="31">
        <f>C161</f>
        <v>0</v>
      </c>
      <c r="D160" s="31">
        <f>D161</f>
        <v>0</v>
      </c>
      <c r="E160" s="31">
        <f>E161</f>
        <v>86325</v>
      </c>
      <c r="F160" s="33"/>
    </row>
    <row r="161" spans="1:6" ht="12.75">
      <c r="A161" s="29" t="s">
        <v>286</v>
      </c>
      <c r="B161" s="30">
        <v>430220</v>
      </c>
      <c r="C161" s="31">
        <v>0</v>
      </c>
      <c r="D161" s="31">
        <v>0</v>
      </c>
      <c r="E161" s="31">
        <v>86325</v>
      </c>
      <c r="F161" s="33"/>
    </row>
    <row r="162" spans="1:9" ht="25.5">
      <c r="A162" s="29" t="s">
        <v>268</v>
      </c>
      <c r="B162" s="30" t="s">
        <v>106</v>
      </c>
      <c r="C162" s="31">
        <f>C163</f>
        <v>271524000</v>
      </c>
      <c r="D162" s="31">
        <f>D163</f>
        <v>146863935</v>
      </c>
      <c r="E162" s="31">
        <f>E163</f>
        <v>91653446</v>
      </c>
      <c r="F162" s="33">
        <f>E162/D162</f>
        <v>0.6240704772073552</v>
      </c>
      <c r="H162" s="34"/>
      <c r="I162" s="34"/>
    </row>
    <row r="163" spans="1:6" ht="12.75">
      <c r="A163" s="29" t="s">
        <v>108</v>
      </c>
      <c r="B163" s="30" t="s">
        <v>109</v>
      </c>
      <c r="C163" s="31">
        <f>C164+C197</f>
        <v>271524000</v>
      </c>
      <c r="D163" s="31">
        <f>D164+D197</f>
        <v>146863935</v>
      </c>
      <c r="E163" s="31">
        <f>E164+E197</f>
        <v>91653446</v>
      </c>
      <c r="F163" s="33">
        <f>E163/D163</f>
        <v>0.6240704772073552</v>
      </c>
    </row>
    <row r="164" spans="1:6" ht="12.75">
      <c r="A164" s="29" t="s">
        <v>110</v>
      </c>
      <c r="B164" s="30" t="s">
        <v>111</v>
      </c>
      <c r="C164" s="31">
        <f>C165+C166+C167+C172+C174+C180+C183+C187+C191</f>
        <v>271524000</v>
      </c>
      <c r="D164" s="31">
        <f>D165+D166+D167+D172+D174+D180+D183+D187+D191</f>
        <v>146863935</v>
      </c>
      <c r="E164" s="31">
        <f>E165+E166+E167+E172+E174+E180+E183+E187+E191</f>
        <v>91830139</v>
      </c>
      <c r="F164" s="33">
        <f>E164/D164</f>
        <v>0.6252735840150272</v>
      </c>
    </row>
    <row r="165" spans="1:6" ht="12.75">
      <c r="A165" s="29" t="s">
        <v>112</v>
      </c>
      <c r="B165" s="30" t="s">
        <v>113</v>
      </c>
      <c r="C165" s="31">
        <f>C269+C250+C232+C212+C204</f>
        <v>49315000</v>
      </c>
      <c r="D165" s="31">
        <f>D269+D250+D232+D212+D204</f>
        <v>30734570</v>
      </c>
      <c r="E165" s="31">
        <f>E269+E250+E232+E212+E204</f>
        <v>17265784</v>
      </c>
      <c r="F165" s="33">
        <f>E165/D165</f>
        <v>0.5617708007627893</v>
      </c>
    </row>
    <row r="166" spans="1:6" ht="25.5">
      <c r="A166" s="29" t="s">
        <v>114</v>
      </c>
      <c r="B166" s="30" t="s">
        <v>115</v>
      </c>
      <c r="C166" s="31">
        <f>C205+C213+C224+C233+C243+C251+C270+C287+C301+C314</f>
        <v>90874800</v>
      </c>
      <c r="D166" s="31">
        <f>D205+D213+D224+D233+D243+D251+D270+D287+D301+D314</f>
        <v>43201115</v>
      </c>
      <c r="E166" s="31">
        <f>E205+E213+E224+E233+E243+E251+E270+E287+E301+E314</f>
        <v>16635252</v>
      </c>
      <c r="F166" s="33">
        <f>E166/D166</f>
        <v>0.3850653391700654</v>
      </c>
    </row>
    <row r="167" spans="1:6" ht="12.75">
      <c r="A167" s="29" t="s">
        <v>116</v>
      </c>
      <c r="B167" s="30" t="s">
        <v>117</v>
      </c>
      <c r="C167" s="31">
        <f>C168+C170</f>
        <v>2621000</v>
      </c>
      <c r="D167" s="31">
        <f>D168+D170</f>
        <v>1311000</v>
      </c>
      <c r="E167" s="31">
        <f>E168+E170</f>
        <v>1019173</v>
      </c>
      <c r="F167" s="33"/>
    </row>
    <row r="168" spans="1:6" ht="12.75">
      <c r="A168" s="29" t="s">
        <v>118</v>
      </c>
      <c r="B168" s="30" t="s">
        <v>119</v>
      </c>
      <c r="C168" s="31">
        <f>C169</f>
        <v>2046000</v>
      </c>
      <c r="D168" s="31">
        <f>D169</f>
        <v>1023000</v>
      </c>
      <c r="E168" s="31">
        <f>E169</f>
        <v>839173</v>
      </c>
      <c r="F168" s="33"/>
    </row>
    <row r="169" spans="1:6" ht="12.75">
      <c r="A169" s="29" t="s">
        <v>120</v>
      </c>
      <c r="B169" s="30" t="s">
        <v>121</v>
      </c>
      <c r="C169" s="31">
        <v>2046000</v>
      </c>
      <c r="D169" s="31">
        <v>1023000</v>
      </c>
      <c r="E169" s="31">
        <v>839173</v>
      </c>
      <c r="F169" s="33"/>
    </row>
    <row r="170" spans="1:6" ht="12.75">
      <c r="A170" s="29" t="s">
        <v>122</v>
      </c>
      <c r="B170" s="30" t="s">
        <v>55</v>
      </c>
      <c r="C170" s="31">
        <f>C171</f>
        <v>575000</v>
      </c>
      <c r="D170" s="31">
        <f>D171</f>
        <v>288000</v>
      </c>
      <c r="E170" s="31">
        <f>E171</f>
        <v>180000</v>
      </c>
      <c r="F170" s="33"/>
    </row>
    <row r="171" spans="1:6" ht="12.75">
      <c r="A171" s="29" t="s">
        <v>123</v>
      </c>
      <c r="B171" s="30" t="s">
        <v>124</v>
      </c>
      <c r="C171" s="31">
        <v>575000</v>
      </c>
      <c r="D171" s="31">
        <v>288000</v>
      </c>
      <c r="E171" s="31">
        <v>180000</v>
      </c>
      <c r="F171" s="33"/>
    </row>
    <row r="172" spans="1:6" ht="12.75">
      <c r="A172" s="29" t="s">
        <v>125</v>
      </c>
      <c r="B172" s="30" t="s">
        <v>126</v>
      </c>
      <c r="C172" s="31">
        <v>11827000</v>
      </c>
      <c r="D172" s="31">
        <v>0</v>
      </c>
      <c r="E172" s="31">
        <f>E173</f>
        <v>0</v>
      </c>
      <c r="F172" s="33"/>
    </row>
    <row r="173" spans="1:6" ht="12.75">
      <c r="A173" s="29" t="s">
        <v>127</v>
      </c>
      <c r="B173" s="30" t="s">
        <v>128</v>
      </c>
      <c r="C173" s="31">
        <v>11827000</v>
      </c>
      <c r="D173" s="31">
        <v>0</v>
      </c>
      <c r="E173" s="31">
        <v>0</v>
      </c>
      <c r="F173" s="33"/>
    </row>
    <row r="174" spans="1:6" ht="12.75">
      <c r="A174" s="29" t="s">
        <v>129</v>
      </c>
      <c r="B174" s="30" t="s">
        <v>130</v>
      </c>
      <c r="C174" s="31">
        <f>C175</f>
        <v>21072500</v>
      </c>
      <c r="D174" s="31">
        <f>D175</f>
        <v>12887800</v>
      </c>
      <c r="E174" s="31">
        <f>E175</f>
        <v>10812339</v>
      </c>
      <c r="F174" s="33">
        <f aca="true" t="shared" si="33" ref="F174:F188">E174/D174</f>
        <v>0.8389592482813203</v>
      </c>
    </row>
    <row r="175" spans="1:6" ht="38.25">
      <c r="A175" s="29" t="s">
        <v>131</v>
      </c>
      <c r="B175" s="30" t="s">
        <v>132</v>
      </c>
      <c r="C175" s="31">
        <f>C176+C177+C178+C179</f>
        <v>21072500</v>
      </c>
      <c r="D175" s="31">
        <f>D176+D177+D178+D179</f>
        <v>12887800</v>
      </c>
      <c r="E175" s="31">
        <f>E176+E177+E178+E179</f>
        <v>10812339</v>
      </c>
      <c r="F175" s="33">
        <f t="shared" si="33"/>
        <v>0.8389592482813203</v>
      </c>
    </row>
    <row r="176" spans="1:6" ht="12.75">
      <c r="A176" s="29" t="s">
        <v>133</v>
      </c>
      <c r="B176" s="30" t="s">
        <v>134</v>
      </c>
      <c r="C176" s="31">
        <f>C273+C254+C218+C317</f>
        <v>19154500</v>
      </c>
      <c r="D176" s="31">
        <f>D273+D254+D218+D317</f>
        <v>11299800</v>
      </c>
      <c r="E176" s="31">
        <f>E273+E254+E218+E317</f>
        <v>10196287</v>
      </c>
      <c r="F176" s="33">
        <f t="shared" si="33"/>
        <v>0.9023422538452008</v>
      </c>
    </row>
    <row r="177" spans="1:6" ht="12.75">
      <c r="A177" s="29" t="s">
        <v>135</v>
      </c>
      <c r="B177" s="30" t="s">
        <v>136</v>
      </c>
      <c r="C177" s="31">
        <v>90000</v>
      </c>
      <c r="D177" s="31">
        <v>90000</v>
      </c>
      <c r="E177" s="31">
        <f>E318</f>
        <v>47052</v>
      </c>
      <c r="F177" s="33">
        <f t="shared" si="33"/>
        <v>0.5228</v>
      </c>
    </row>
    <row r="178" spans="1:6" ht="25.5">
      <c r="A178" s="29" t="s">
        <v>137</v>
      </c>
      <c r="B178" s="30" t="s">
        <v>138</v>
      </c>
      <c r="C178" s="31">
        <v>1100000</v>
      </c>
      <c r="D178" s="31">
        <v>1100000</v>
      </c>
      <c r="E178" s="31">
        <f>E246</f>
        <v>260000</v>
      </c>
      <c r="F178" s="33">
        <f t="shared" si="33"/>
        <v>0.23636363636363636</v>
      </c>
    </row>
    <row r="179" spans="1:6" ht="12.75">
      <c r="A179" s="29" t="s">
        <v>139</v>
      </c>
      <c r="B179" s="30" t="s">
        <v>140</v>
      </c>
      <c r="C179" s="31">
        <f>C297</f>
        <v>728000</v>
      </c>
      <c r="D179" s="31">
        <f>D297</f>
        <v>398000</v>
      </c>
      <c r="E179" s="31">
        <f>E297</f>
        <v>309000</v>
      </c>
      <c r="F179" s="33">
        <f t="shared" si="33"/>
        <v>0.7763819095477387</v>
      </c>
    </row>
    <row r="180" spans="1:6" ht="12.75">
      <c r="A180" s="29" t="s">
        <v>141</v>
      </c>
      <c r="B180" s="30" t="s">
        <v>142</v>
      </c>
      <c r="C180" s="31">
        <f aca="true" t="shared" si="34" ref="C180:E181">C181</f>
        <v>5650000</v>
      </c>
      <c r="D180" s="31">
        <f t="shared" si="34"/>
        <v>3955000</v>
      </c>
      <c r="E180" s="31">
        <f t="shared" si="34"/>
        <v>1730298</v>
      </c>
      <c r="F180" s="33">
        <f t="shared" si="33"/>
        <v>0.43749633375474084</v>
      </c>
    </row>
    <row r="181" spans="1:6" ht="12.75">
      <c r="A181" s="29" t="s">
        <v>143</v>
      </c>
      <c r="B181" s="30" t="s">
        <v>144</v>
      </c>
      <c r="C181" s="31">
        <f t="shared" si="34"/>
        <v>5650000</v>
      </c>
      <c r="D181" s="31">
        <f t="shared" si="34"/>
        <v>3955000</v>
      </c>
      <c r="E181" s="31">
        <f t="shared" si="34"/>
        <v>1730298</v>
      </c>
      <c r="F181" s="33">
        <f t="shared" si="33"/>
        <v>0.43749633375474084</v>
      </c>
    </row>
    <row r="182" spans="1:6" ht="12.75">
      <c r="A182" s="29" t="s">
        <v>145</v>
      </c>
      <c r="B182" s="30" t="s">
        <v>146</v>
      </c>
      <c r="C182" s="31">
        <f>C304</f>
        <v>5650000</v>
      </c>
      <c r="D182" s="31">
        <f>D304</f>
        <v>3955000</v>
      </c>
      <c r="E182" s="31">
        <f>E304</f>
        <v>1730298</v>
      </c>
      <c r="F182" s="33">
        <f t="shared" si="33"/>
        <v>0.43749633375474084</v>
      </c>
    </row>
    <row r="183" spans="1:6" ht="12.75">
      <c r="A183" s="29" t="s">
        <v>148</v>
      </c>
      <c r="B183" s="30" t="s">
        <v>149</v>
      </c>
      <c r="C183" s="31">
        <f>C184</f>
        <v>75153000</v>
      </c>
      <c r="D183" s="31">
        <f>D184</f>
        <v>42317750</v>
      </c>
      <c r="E183" s="31">
        <f>E184</f>
        <v>38802611</v>
      </c>
      <c r="F183" s="33">
        <f t="shared" si="33"/>
        <v>0.9169346432643513</v>
      </c>
    </row>
    <row r="184" spans="1:6" ht="12.75">
      <c r="A184" s="29" t="s">
        <v>150</v>
      </c>
      <c r="B184" s="30" t="s">
        <v>151</v>
      </c>
      <c r="C184" s="31">
        <f>C185+C186</f>
        <v>75153000</v>
      </c>
      <c r="D184" s="31">
        <f>D185+D186</f>
        <v>42317750</v>
      </c>
      <c r="E184" s="31">
        <f>E185+E186</f>
        <v>38802611</v>
      </c>
      <c r="F184" s="33">
        <f t="shared" si="33"/>
        <v>0.9169346432643513</v>
      </c>
    </row>
    <row r="185" spans="1:6" ht="12.75">
      <c r="A185" s="29" t="s">
        <v>152</v>
      </c>
      <c r="B185" s="30" t="s">
        <v>153</v>
      </c>
      <c r="C185" s="31">
        <f>C276</f>
        <v>58989112</v>
      </c>
      <c r="D185" s="31">
        <f>D276</f>
        <v>31597940</v>
      </c>
      <c r="E185" s="31">
        <f>E276</f>
        <v>31512961</v>
      </c>
      <c r="F185" s="33">
        <f t="shared" si="33"/>
        <v>0.9973106158186261</v>
      </c>
    </row>
    <row r="186" spans="1:6" ht="12.75">
      <c r="A186" s="29" t="s">
        <v>154</v>
      </c>
      <c r="B186" s="30" t="s">
        <v>155</v>
      </c>
      <c r="C186" s="31">
        <f>C277+C236</f>
        <v>16163888</v>
      </c>
      <c r="D186" s="31">
        <f>D277+D236</f>
        <v>10719810</v>
      </c>
      <c r="E186" s="31">
        <f>E277+E236</f>
        <v>7289650</v>
      </c>
      <c r="F186" s="33">
        <f t="shared" si="33"/>
        <v>0.6800167167141955</v>
      </c>
    </row>
    <row r="187" spans="1:6" ht="25.5">
      <c r="A187" s="29" t="s">
        <v>156</v>
      </c>
      <c r="B187" s="30" t="s">
        <v>157</v>
      </c>
      <c r="C187" s="31">
        <f>C188+C189+C190</f>
        <v>9900700</v>
      </c>
      <c r="D187" s="31">
        <f>D188+D189+D190</f>
        <v>9900700</v>
      </c>
      <c r="E187" s="31">
        <f>E188+E189+E190</f>
        <v>3382252</v>
      </c>
      <c r="F187" s="33">
        <f t="shared" si="33"/>
        <v>0.34161746139161875</v>
      </c>
    </row>
    <row r="188" spans="1:6" ht="12.75">
      <c r="A188" s="29" t="s">
        <v>159</v>
      </c>
      <c r="B188" s="30" t="s">
        <v>160</v>
      </c>
      <c r="C188" s="31">
        <f>C256+C279+C320</f>
        <v>2800700</v>
      </c>
      <c r="D188" s="31">
        <f>D256+D279+D320</f>
        <v>2800700</v>
      </c>
      <c r="E188" s="31">
        <f>E256+E279+E320</f>
        <v>138000</v>
      </c>
      <c r="F188" s="33">
        <f t="shared" si="33"/>
        <v>0.0492733959367301</v>
      </c>
    </row>
    <row r="189" spans="1:6" ht="12.75">
      <c r="A189" s="29" t="s">
        <v>161</v>
      </c>
      <c r="B189" s="30" t="s">
        <v>162</v>
      </c>
      <c r="C189" s="31">
        <f>C257</f>
        <v>600000</v>
      </c>
      <c r="D189" s="31">
        <f>D257</f>
        <v>600000</v>
      </c>
      <c r="E189" s="31">
        <f>E257</f>
        <v>0</v>
      </c>
      <c r="F189" s="33"/>
    </row>
    <row r="190" spans="1:6" ht="12.75">
      <c r="A190" s="29" t="s">
        <v>163</v>
      </c>
      <c r="B190" s="30" t="s">
        <v>164</v>
      </c>
      <c r="C190" s="31">
        <v>6500000</v>
      </c>
      <c r="D190" s="31">
        <v>6500000</v>
      </c>
      <c r="E190" s="31">
        <f>E258</f>
        <v>3244252</v>
      </c>
      <c r="F190" s="33">
        <f>E190/D190</f>
        <v>0.4991156923076923</v>
      </c>
    </row>
    <row r="191" spans="1:6" ht="12.75">
      <c r="A191" s="29" t="s">
        <v>165</v>
      </c>
      <c r="B191" s="30" t="s">
        <v>166</v>
      </c>
      <c r="C191" s="31">
        <f aca="true" t="shared" si="35" ref="C191:D193">C192</f>
        <v>5110000</v>
      </c>
      <c r="D191" s="31">
        <f t="shared" si="35"/>
        <v>2556000</v>
      </c>
      <c r="E191" s="31">
        <f>E192</f>
        <v>2182430</v>
      </c>
      <c r="F191" s="33">
        <f>E191/D191</f>
        <v>0.8538458528951487</v>
      </c>
    </row>
    <row r="192" spans="1:6" ht="12.75">
      <c r="A192" s="29" t="s">
        <v>167</v>
      </c>
      <c r="B192" s="30" t="s">
        <v>168</v>
      </c>
      <c r="C192" s="31">
        <f>C193+C195</f>
        <v>5110000</v>
      </c>
      <c r="D192" s="31">
        <f>D193+D195</f>
        <v>2556000</v>
      </c>
      <c r="E192" s="31">
        <f>E193+E195</f>
        <v>2182430</v>
      </c>
      <c r="F192" s="33">
        <f>E192/D192</f>
        <v>0.8538458528951487</v>
      </c>
    </row>
    <row r="193" spans="1:6" ht="12.75">
      <c r="A193" s="29" t="s">
        <v>169</v>
      </c>
      <c r="B193" s="30" t="s">
        <v>170</v>
      </c>
      <c r="C193" s="31">
        <f t="shared" si="35"/>
        <v>962000</v>
      </c>
      <c r="D193" s="31">
        <f t="shared" si="35"/>
        <v>481000</v>
      </c>
      <c r="E193" s="31">
        <f>E194</f>
        <v>481000</v>
      </c>
      <c r="F193" s="33"/>
    </row>
    <row r="194" spans="1:6" ht="12.75">
      <c r="A194" s="29" t="s">
        <v>171</v>
      </c>
      <c r="B194" s="30" t="s">
        <v>172</v>
      </c>
      <c r="C194" s="31">
        <f>C308</f>
        <v>962000</v>
      </c>
      <c r="D194" s="31">
        <f>D308</f>
        <v>481000</v>
      </c>
      <c r="E194" s="31">
        <f>E308</f>
        <v>481000</v>
      </c>
      <c r="F194" s="33"/>
    </row>
    <row r="195" spans="1:6" ht="12.75">
      <c r="A195" s="29" t="s">
        <v>173</v>
      </c>
      <c r="B195" s="30" t="s">
        <v>174</v>
      </c>
      <c r="C195" s="31">
        <f>C196</f>
        <v>4148000</v>
      </c>
      <c r="D195" s="31">
        <f>D196</f>
        <v>2075000</v>
      </c>
      <c r="E195" s="31">
        <f>E196</f>
        <v>1701430</v>
      </c>
      <c r="F195" s="33">
        <f>E195/D195</f>
        <v>0.819966265060241</v>
      </c>
    </row>
    <row r="196" spans="1:6" ht="12.75">
      <c r="A196" s="29" t="s">
        <v>175</v>
      </c>
      <c r="B196" s="30" t="s">
        <v>176</v>
      </c>
      <c r="C196" s="31">
        <f>C262+C291+C310</f>
        <v>4148000</v>
      </c>
      <c r="D196" s="31">
        <f>D262+D291+D310</f>
        <v>2075000</v>
      </c>
      <c r="E196" s="31">
        <f>E262+E291+E310</f>
        <v>1701430</v>
      </c>
      <c r="F196" s="33">
        <f>E196/D196</f>
        <v>0.819966265060241</v>
      </c>
    </row>
    <row r="197" spans="1:6" ht="25.5">
      <c r="A197" s="29" t="s">
        <v>177</v>
      </c>
      <c r="B197" s="30" t="s">
        <v>178</v>
      </c>
      <c r="C197" s="31">
        <v>0</v>
      </c>
      <c r="D197" s="31">
        <v>0</v>
      </c>
      <c r="E197" s="31">
        <f>E198</f>
        <v>-176693</v>
      </c>
      <c r="F197" s="33"/>
    </row>
    <row r="198" spans="1:6" ht="12.75">
      <c r="A198" s="29" t="s">
        <v>179</v>
      </c>
      <c r="B198" s="30" t="s">
        <v>180</v>
      </c>
      <c r="C198" s="31">
        <v>0</v>
      </c>
      <c r="D198" s="31">
        <v>0</v>
      </c>
      <c r="E198" s="31">
        <f>E199</f>
        <v>-176693</v>
      </c>
      <c r="F198" s="33"/>
    </row>
    <row r="199" spans="1:6" ht="25.5">
      <c r="A199" s="29" t="s">
        <v>181</v>
      </c>
      <c r="B199" s="30" t="s">
        <v>182</v>
      </c>
      <c r="C199" s="31">
        <v>0</v>
      </c>
      <c r="D199" s="31">
        <v>0</v>
      </c>
      <c r="E199" s="31">
        <f>E323+E282+E239+E208+E265+E227</f>
        <v>-176693</v>
      </c>
      <c r="F199" s="33"/>
    </row>
    <row r="200" spans="1:6" ht="12.75">
      <c r="A200" s="29" t="s">
        <v>233</v>
      </c>
      <c r="B200" s="30" t="s">
        <v>234</v>
      </c>
      <c r="C200" s="31">
        <f>C201+C209+C219</f>
        <v>30353000</v>
      </c>
      <c r="D200" s="31">
        <f>D201+D209+D219</f>
        <v>12617000</v>
      </c>
      <c r="E200" s="31">
        <f>E201+E209+E219</f>
        <v>8562829</v>
      </c>
      <c r="F200" s="33">
        <f aca="true" t="shared" si="36" ref="F200:F205">E200/D200</f>
        <v>0.6786739319965126</v>
      </c>
    </row>
    <row r="201" spans="1:6" ht="12.75">
      <c r="A201" s="29" t="s">
        <v>235</v>
      </c>
      <c r="B201" s="30" t="s">
        <v>188</v>
      </c>
      <c r="C201" s="31">
        <f>C202</f>
        <v>11721000</v>
      </c>
      <c r="D201" s="31">
        <f>D202</f>
        <v>8611000</v>
      </c>
      <c r="E201" s="31">
        <f>E202</f>
        <v>5236649</v>
      </c>
      <c r="F201" s="33">
        <f t="shared" si="36"/>
        <v>0.6081348275461619</v>
      </c>
    </row>
    <row r="202" spans="1:6" ht="12.75">
      <c r="A202" s="29" t="s">
        <v>108</v>
      </c>
      <c r="B202" s="30" t="s">
        <v>109</v>
      </c>
      <c r="C202" s="31">
        <f>C203+C206</f>
        <v>11721000</v>
      </c>
      <c r="D202" s="31">
        <f>D203+D206</f>
        <v>8611000</v>
      </c>
      <c r="E202" s="31">
        <f>E203+E206</f>
        <v>5236649</v>
      </c>
      <c r="F202" s="33">
        <f t="shared" si="36"/>
        <v>0.6081348275461619</v>
      </c>
    </row>
    <row r="203" spans="1:6" ht="12.75">
      <c r="A203" s="29" t="s">
        <v>110</v>
      </c>
      <c r="B203" s="30" t="s">
        <v>111</v>
      </c>
      <c r="C203" s="31">
        <f>C204+C205</f>
        <v>11721000</v>
      </c>
      <c r="D203" s="31">
        <f>D204+D205</f>
        <v>8611000</v>
      </c>
      <c r="E203" s="31">
        <f>E204+E205</f>
        <v>5247743</v>
      </c>
      <c r="F203" s="33">
        <f t="shared" si="36"/>
        <v>0.609423179653931</v>
      </c>
    </row>
    <row r="204" spans="1:6" ht="12.75">
      <c r="A204" s="29" t="s">
        <v>112</v>
      </c>
      <c r="B204" s="30" t="s">
        <v>113</v>
      </c>
      <c r="C204" s="31">
        <v>5850000</v>
      </c>
      <c r="D204" s="31">
        <v>4116000</v>
      </c>
      <c r="E204" s="31">
        <v>2798064</v>
      </c>
      <c r="F204" s="33">
        <f t="shared" si="36"/>
        <v>0.679801749271137</v>
      </c>
    </row>
    <row r="205" spans="1:6" ht="25.5">
      <c r="A205" s="29" t="s">
        <v>114</v>
      </c>
      <c r="B205" s="30" t="s">
        <v>115</v>
      </c>
      <c r="C205" s="31">
        <v>5871000</v>
      </c>
      <c r="D205" s="31">
        <v>4495000</v>
      </c>
      <c r="E205" s="31">
        <v>2449679</v>
      </c>
      <c r="F205" s="33">
        <f t="shared" si="36"/>
        <v>0.5449786429365963</v>
      </c>
    </row>
    <row r="206" spans="1:6" ht="25.5">
      <c r="A206" s="29" t="s">
        <v>177</v>
      </c>
      <c r="B206" s="30" t="s">
        <v>178</v>
      </c>
      <c r="C206" s="31">
        <v>0</v>
      </c>
      <c r="D206" s="31">
        <v>0</v>
      </c>
      <c r="E206" s="31">
        <f>E207</f>
        <v>-11094</v>
      </c>
      <c r="F206" s="33"/>
    </row>
    <row r="207" spans="1:6" ht="12.75">
      <c r="A207" s="29" t="s">
        <v>179</v>
      </c>
      <c r="B207" s="30" t="s">
        <v>180</v>
      </c>
      <c r="C207" s="31">
        <v>0</v>
      </c>
      <c r="D207" s="31">
        <v>0</v>
      </c>
      <c r="E207" s="31">
        <f>E208</f>
        <v>-11094</v>
      </c>
      <c r="F207" s="33"/>
    </row>
    <row r="208" spans="1:6" ht="25.5">
      <c r="A208" s="29" t="s">
        <v>181</v>
      </c>
      <c r="B208" s="30" t="s">
        <v>182</v>
      </c>
      <c r="C208" s="31">
        <v>0</v>
      </c>
      <c r="D208" s="31">
        <v>0</v>
      </c>
      <c r="E208" s="31">
        <v>-11094</v>
      </c>
      <c r="F208" s="33"/>
    </row>
    <row r="209" spans="1:6" ht="12.75">
      <c r="A209" s="29" t="s">
        <v>236</v>
      </c>
      <c r="B209" s="30" t="s">
        <v>237</v>
      </c>
      <c r="C209" s="31">
        <f aca="true" t="shared" si="37" ref="C209:E210">C210</f>
        <v>16011000</v>
      </c>
      <c r="D209" s="31">
        <f t="shared" si="37"/>
        <v>2695000</v>
      </c>
      <c r="E209" s="31">
        <f t="shared" si="37"/>
        <v>2307007</v>
      </c>
      <c r="F209" s="33">
        <f>E209/D209</f>
        <v>0.8560322820037106</v>
      </c>
    </row>
    <row r="210" spans="1:6" ht="12.75">
      <c r="A210" s="29" t="s">
        <v>108</v>
      </c>
      <c r="B210" s="30" t="s">
        <v>109</v>
      </c>
      <c r="C210" s="31">
        <f t="shared" si="37"/>
        <v>16011000</v>
      </c>
      <c r="D210" s="31">
        <f t="shared" si="37"/>
        <v>2695000</v>
      </c>
      <c r="E210" s="31">
        <f t="shared" si="37"/>
        <v>2307007</v>
      </c>
      <c r="F210" s="33">
        <f>E210/D210</f>
        <v>0.8560322820037106</v>
      </c>
    </row>
    <row r="211" spans="1:6" ht="12.75">
      <c r="A211" s="29" t="s">
        <v>110</v>
      </c>
      <c r="B211" s="30" t="s">
        <v>111</v>
      </c>
      <c r="C211" s="31">
        <f>C212+C213+C214+C216</f>
        <v>16011000</v>
      </c>
      <c r="D211" s="31">
        <f>D212+D213+D214+D216</f>
        <v>2695000</v>
      </c>
      <c r="E211" s="31">
        <f>E212+E213+E214+E216</f>
        <v>2307007</v>
      </c>
      <c r="F211" s="33">
        <f>E211/D211</f>
        <v>0.8560322820037106</v>
      </c>
    </row>
    <row r="212" spans="1:6" ht="12.75">
      <c r="A212" s="29" t="s">
        <v>112</v>
      </c>
      <c r="B212" s="30" t="s">
        <v>113</v>
      </c>
      <c r="C212" s="31">
        <v>207000</v>
      </c>
      <c r="D212" s="31">
        <v>137000</v>
      </c>
      <c r="E212" s="31">
        <v>105831</v>
      </c>
      <c r="F212" s="33">
        <f>E212/D212</f>
        <v>0.7724890510948905</v>
      </c>
    </row>
    <row r="213" spans="1:6" ht="25.5">
      <c r="A213" s="29" t="s">
        <v>114</v>
      </c>
      <c r="B213" s="30" t="s">
        <v>115</v>
      </c>
      <c r="C213" s="31">
        <v>630000</v>
      </c>
      <c r="D213" s="31">
        <v>465000</v>
      </c>
      <c r="E213" s="31">
        <v>301176</v>
      </c>
      <c r="F213" s="33">
        <f>E213/D213</f>
        <v>0.6476903225806452</v>
      </c>
    </row>
    <row r="214" spans="1:6" ht="12.75">
      <c r="A214" s="29" t="s">
        <v>125</v>
      </c>
      <c r="B214" s="30" t="s">
        <v>126</v>
      </c>
      <c r="C214" s="31">
        <f>C215</f>
        <v>11827000</v>
      </c>
      <c r="D214" s="31">
        <f>D215</f>
        <v>0</v>
      </c>
      <c r="E214" s="31">
        <f>E215</f>
        <v>0</v>
      </c>
      <c r="F214" s="33"/>
    </row>
    <row r="215" spans="1:6" ht="12.75">
      <c r="A215" s="29" t="s">
        <v>127</v>
      </c>
      <c r="B215" s="30" t="s">
        <v>128</v>
      </c>
      <c r="C215" s="31">
        <v>11827000</v>
      </c>
      <c r="D215" s="31">
        <v>0</v>
      </c>
      <c r="E215" s="31">
        <v>0</v>
      </c>
      <c r="F215" s="33"/>
    </row>
    <row r="216" spans="1:6" ht="12.75">
      <c r="A216" s="29" t="s">
        <v>129</v>
      </c>
      <c r="B216" s="30" t="s">
        <v>130</v>
      </c>
      <c r="C216" s="31">
        <f aca="true" t="shared" si="38" ref="C216:E217">C217</f>
        <v>3347000</v>
      </c>
      <c r="D216" s="31">
        <f t="shared" si="38"/>
        <v>2093000</v>
      </c>
      <c r="E216" s="31">
        <f t="shared" si="38"/>
        <v>1900000</v>
      </c>
      <c r="F216" s="33">
        <f>E216/D216</f>
        <v>0.9077878643096035</v>
      </c>
    </row>
    <row r="217" spans="1:6" ht="38.25">
      <c r="A217" s="29" t="s">
        <v>131</v>
      </c>
      <c r="B217" s="30" t="s">
        <v>132</v>
      </c>
      <c r="C217" s="31">
        <f t="shared" si="38"/>
        <v>3347000</v>
      </c>
      <c r="D217" s="31">
        <f t="shared" si="38"/>
        <v>2093000</v>
      </c>
      <c r="E217" s="31">
        <f t="shared" si="38"/>
        <v>1900000</v>
      </c>
      <c r="F217" s="33">
        <f>E217/D217</f>
        <v>0.9077878643096035</v>
      </c>
    </row>
    <row r="218" spans="1:6" ht="12.75">
      <c r="A218" s="29" t="s">
        <v>133</v>
      </c>
      <c r="B218" s="30" t="s">
        <v>134</v>
      </c>
      <c r="C218" s="31">
        <v>3347000</v>
      </c>
      <c r="D218" s="31">
        <v>2093000</v>
      </c>
      <c r="E218" s="31">
        <v>1900000</v>
      </c>
      <c r="F218" s="33">
        <f>E218/D218</f>
        <v>0.9077878643096035</v>
      </c>
    </row>
    <row r="219" spans="1:6" ht="12.75">
      <c r="A219" s="29" t="s">
        <v>238</v>
      </c>
      <c r="B219" s="30" t="s">
        <v>147</v>
      </c>
      <c r="C219" s="31">
        <v>2621000</v>
      </c>
      <c r="D219" s="31">
        <v>1311000</v>
      </c>
      <c r="E219" s="31">
        <v>1019173</v>
      </c>
      <c r="F219" s="33"/>
    </row>
    <row r="220" spans="1:6" ht="25.5">
      <c r="A220" s="29" t="s">
        <v>239</v>
      </c>
      <c r="B220" s="30" t="s">
        <v>158</v>
      </c>
      <c r="C220" s="31">
        <f aca="true" t="shared" si="39" ref="C220:E221">C221</f>
        <v>374000</v>
      </c>
      <c r="D220" s="31">
        <f t="shared" si="39"/>
        <v>289100</v>
      </c>
      <c r="E220" s="31">
        <f t="shared" si="39"/>
        <v>156367</v>
      </c>
      <c r="F220" s="33">
        <f>E220/D220</f>
        <v>0.5408751297129021</v>
      </c>
    </row>
    <row r="221" spans="1:6" ht="12.75">
      <c r="A221" s="29" t="s">
        <v>240</v>
      </c>
      <c r="B221" s="30" t="s">
        <v>241</v>
      </c>
      <c r="C221" s="31">
        <f t="shared" si="39"/>
        <v>374000</v>
      </c>
      <c r="D221" s="31">
        <f t="shared" si="39"/>
        <v>289100</v>
      </c>
      <c r="E221" s="31">
        <f t="shared" si="39"/>
        <v>156367</v>
      </c>
      <c r="F221" s="33">
        <f>E221/D221</f>
        <v>0.5408751297129021</v>
      </c>
    </row>
    <row r="222" spans="1:6" ht="12.75">
      <c r="A222" s="29" t="s">
        <v>108</v>
      </c>
      <c r="B222" s="30" t="s">
        <v>109</v>
      </c>
      <c r="C222" s="31">
        <f>C223+C225</f>
        <v>374000</v>
      </c>
      <c r="D222" s="31">
        <f>D223+D225</f>
        <v>289100</v>
      </c>
      <c r="E222" s="31">
        <f>E223+E225</f>
        <v>156367</v>
      </c>
      <c r="F222" s="33">
        <f>E222/D222</f>
        <v>0.5408751297129021</v>
      </c>
    </row>
    <row r="223" spans="1:6" ht="12.75">
      <c r="A223" s="29" t="s">
        <v>110</v>
      </c>
      <c r="B223" s="30" t="s">
        <v>111</v>
      </c>
      <c r="C223" s="31">
        <f>C224</f>
        <v>374000</v>
      </c>
      <c r="D223" s="31">
        <f>D224</f>
        <v>289100</v>
      </c>
      <c r="E223" s="31">
        <f>E224</f>
        <v>156390</v>
      </c>
      <c r="F223" s="33">
        <f>E223/D223</f>
        <v>0.5409546869595295</v>
      </c>
    </row>
    <row r="224" spans="1:6" ht="25.5">
      <c r="A224" s="29" t="s">
        <v>114</v>
      </c>
      <c r="B224" s="30" t="s">
        <v>115</v>
      </c>
      <c r="C224" s="31">
        <v>374000</v>
      </c>
      <c r="D224" s="31">
        <v>289100</v>
      </c>
      <c r="E224" s="31">
        <v>156390</v>
      </c>
      <c r="F224" s="33">
        <f>E224/D224</f>
        <v>0.5409546869595295</v>
      </c>
    </row>
    <row r="225" spans="1:6" ht="25.5">
      <c r="A225" s="29" t="s">
        <v>177</v>
      </c>
      <c r="B225" s="30" t="s">
        <v>178</v>
      </c>
      <c r="C225" s="31">
        <v>0</v>
      </c>
      <c r="D225" s="31">
        <v>0</v>
      </c>
      <c r="E225" s="31">
        <f>E226</f>
        <v>-23</v>
      </c>
      <c r="F225" s="33"/>
    </row>
    <row r="226" spans="1:6" ht="12.75">
      <c r="A226" s="29" t="s">
        <v>179</v>
      </c>
      <c r="B226" s="30" t="s">
        <v>180</v>
      </c>
      <c r="C226" s="31">
        <v>0</v>
      </c>
      <c r="D226" s="31">
        <v>0</v>
      </c>
      <c r="E226" s="31">
        <f>E227</f>
        <v>-23</v>
      </c>
      <c r="F226" s="33"/>
    </row>
    <row r="227" spans="1:6" ht="25.5">
      <c r="A227" s="29" t="s">
        <v>181</v>
      </c>
      <c r="B227" s="30" t="s">
        <v>182</v>
      </c>
      <c r="C227" s="31">
        <v>0</v>
      </c>
      <c r="D227" s="31">
        <v>0</v>
      </c>
      <c r="E227" s="31">
        <v>-23</v>
      </c>
      <c r="F227" s="33"/>
    </row>
    <row r="228" spans="1:6" ht="12.75">
      <c r="A228" s="29" t="s">
        <v>242</v>
      </c>
      <c r="B228" s="30" t="s">
        <v>243</v>
      </c>
      <c r="C228" s="31">
        <f>C229+C240+C247+C266</f>
        <v>168206000</v>
      </c>
      <c r="D228" s="31">
        <f>D229+D240+D247+D266</f>
        <v>101463835</v>
      </c>
      <c r="E228" s="31">
        <f>E229+E240+E247+E266</f>
        <v>68804929</v>
      </c>
      <c r="F228" s="33">
        <f aca="true" t="shared" si="40" ref="F228:F236">E228/D228</f>
        <v>0.6781226926815845</v>
      </c>
    </row>
    <row r="229" spans="1:6" ht="12.75">
      <c r="A229" s="29" t="s">
        <v>244</v>
      </c>
      <c r="B229" s="30" t="s">
        <v>245</v>
      </c>
      <c r="C229" s="31">
        <f>C230</f>
        <v>25417000</v>
      </c>
      <c r="D229" s="31">
        <f>D230</f>
        <v>17051500</v>
      </c>
      <c r="E229" s="31">
        <f>E230</f>
        <v>11437515</v>
      </c>
      <c r="F229" s="33">
        <f t="shared" si="40"/>
        <v>0.6707629827287922</v>
      </c>
    </row>
    <row r="230" spans="1:6" ht="12.75">
      <c r="A230" s="29" t="s">
        <v>108</v>
      </c>
      <c r="B230" s="30" t="s">
        <v>109</v>
      </c>
      <c r="C230" s="31">
        <f>C231+C237</f>
        <v>25417000</v>
      </c>
      <c r="D230" s="31">
        <f>D231+D237</f>
        <v>17051500</v>
      </c>
      <c r="E230" s="31">
        <f>E231+E237</f>
        <v>11437515</v>
      </c>
      <c r="F230" s="33">
        <f t="shared" si="40"/>
        <v>0.6707629827287922</v>
      </c>
    </row>
    <row r="231" spans="1:6" ht="12.75">
      <c r="A231" s="29" t="s">
        <v>110</v>
      </c>
      <c r="B231" s="30" t="s">
        <v>111</v>
      </c>
      <c r="C231" s="31">
        <f>C232+C233+C234</f>
        <v>25417000</v>
      </c>
      <c r="D231" s="31">
        <f>D232+D233+D234</f>
        <v>17051500</v>
      </c>
      <c r="E231" s="31">
        <f>E232+E233+E234</f>
        <v>11495917</v>
      </c>
      <c r="F231" s="33">
        <f t="shared" si="40"/>
        <v>0.6741880186493857</v>
      </c>
    </row>
    <row r="232" spans="1:6" ht="12.75">
      <c r="A232" s="29" t="s">
        <v>112</v>
      </c>
      <c r="B232" s="30" t="s">
        <v>113</v>
      </c>
      <c r="C232" s="31">
        <v>10248000</v>
      </c>
      <c r="D232" s="31">
        <v>6634000</v>
      </c>
      <c r="E232" s="31">
        <v>4483643</v>
      </c>
      <c r="F232" s="33">
        <f t="shared" si="40"/>
        <v>0.6758581549593006</v>
      </c>
    </row>
    <row r="233" spans="1:6" ht="25.5">
      <c r="A233" s="29" t="s">
        <v>114</v>
      </c>
      <c r="B233" s="30" t="s">
        <v>115</v>
      </c>
      <c r="C233" s="31">
        <v>980000</v>
      </c>
      <c r="D233" s="31">
        <v>828500</v>
      </c>
      <c r="E233" s="31">
        <v>339463</v>
      </c>
      <c r="F233" s="33">
        <f t="shared" si="40"/>
        <v>0.4097320458660229</v>
      </c>
    </row>
    <row r="234" spans="1:6" ht="12.75">
      <c r="A234" s="29" t="s">
        <v>148</v>
      </c>
      <c r="B234" s="30" t="s">
        <v>149</v>
      </c>
      <c r="C234" s="31">
        <f aca="true" t="shared" si="41" ref="C234:E235">C235</f>
        <v>14189000</v>
      </c>
      <c r="D234" s="31">
        <f t="shared" si="41"/>
        <v>9589000</v>
      </c>
      <c r="E234" s="31">
        <f t="shared" si="41"/>
        <v>6672811</v>
      </c>
      <c r="F234" s="33">
        <f t="shared" si="40"/>
        <v>0.6958818437793305</v>
      </c>
    </row>
    <row r="235" spans="1:6" ht="12.75">
      <c r="A235" s="29" t="s">
        <v>150</v>
      </c>
      <c r="B235" s="30" t="s">
        <v>151</v>
      </c>
      <c r="C235" s="31">
        <f t="shared" si="41"/>
        <v>14189000</v>
      </c>
      <c r="D235" s="31">
        <f t="shared" si="41"/>
        <v>9589000</v>
      </c>
      <c r="E235" s="31">
        <f t="shared" si="41"/>
        <v>6672811</v>
      </c>
      <c r="F235" s="33">
        <f t="shared" si="40"/>
        <v>0.6958818437793305</v>
      </c>
    </row>
    <row r="236" spans="1:6" ht="12.75">
      <c r="A236" s="29" t="s">
        <v>154</v>
      </c>
      <c r="B236" s="30" t="s">
        <v>155</v>
      </c>
      <c r="C236" s="31">
        <v>14189000</v>
      </c>
      <c r="D236" s="31">
        <v>9589000</v>
      </c>
      <c r="E236" s="31">
        <v>6672811</v>
      </c>
      <c r="F236" s="33">
        <f t="shared" si="40"/>
        <v>0.6958818437793305</v>
      </c>
    </row>
    <row r="237" spans="1:6" ht="25.5">
      <c r="A237" s="29" t="s">
        <v>177</v>
      </c>
      <c r="B237" s="30" t="s">
        <v>178</v>
      </c>
      <c r="C237" s="31">
        <v>0</v>
      </c>
      <c r="D237" s="31">
        <v>0</v>
      </c>
      <c r="E237" s="31">
        <f>E238</f>
        <v>-58402</v>
      </c>
      <c r="F237" s="33"/>
    </row>
    <row r="238" spans="1:6" ht="12.75">
      <c r="A238" s="29" t="s">
        <v>179</v>
      </c>
      <c r="B238" s="30" t="s">
        <v>180</v>
      </c>
      <c r="C238" s="31">
        <v>0</v>
      </c>
      <c r="D238" s="31">
        <v>0</v>
      </c>
      <c r="E238" s="31">
        <f>E239</f>
        <v>-58402</v>
      </c>
      <c r="F238" s="33"/>
    </row>
    <row r="239" spans="1:6" ht="25.5">
      <c r="A239" s="29" t="s">
        <v>181</v>
      </c>
      <c r="B239" s="30" t="s">
        <v>182</v>
      </c>
      <c r="C239" s="31">
        <v>0</v>
      </c>
      <c r="D239" s="31">
        <v>0</v>
      </c>
      <c r="E239" s="31">
        <v>-58402</v>
      </c>
      <c r="F239" s="33"/>
    </row>
    <row r="240" spans="1:6" ht="12.75">
      <c r="A240" s="29" t="s">
        <v>246</v>
      </c>
      <c r="B240" s="30" t="s">
        <v>247</v>
      </c>
      <c r="C240" s="31">
        <f aca="true" t="shared" si="42" ref="C240:E241">C241</f>
        <v>1250000</v>
      </c>
      <c r="D240" s="31">
        <f t="shared" si="42"/>
        <v>1250000</v>
      </c>
      <c r="E240" s="31">
        <f t="shared" si="42"/>
        <v>260000</v>
      </c>
      <c r="F240" s="33">
        <f aca="true" t="shared" si="43" ref="F240:F255">E240/D240</f>
        <v>0.208</v>
      </c>
    </row>
    <row r="241" spans="1:6" ht="12.75">
      <c r="A241" s="29" t="s">
        <v>108</v>
      </c>
      <c r="B241" s="30" t="s">
        <v>109</v>
      </c>
      <c r="C241" s="31">
        <f t="shared" si="42"/>
        <v>1250000</v>
      </c>
      <c r="D241" s="31">
        <f t="shared" si="42"/>
        <v>1250000</v>
      </c>
      <c r="E241" s="31">
        <f t="shared" si="42"/>
        <v>260000</v>
      </c>
      <c r="F241" s="33">
        <f t="shared" si="43"/>
        <v>0.208</v>
      </c>
    </row>
    <row r="242" spans="1:6" ht="12.75">
      <c r="A242" s="29" t="s">
        <v>110</v>
      </c>
      <c r="B242" s="30" t="s">
        <v>111</v>
      </c>
      <c r="C242" s="31">
        <f>C243+C244</f>
        <v>1250000</v>
      </c>
      <c r="D242" s="31">
        <f>D243+D244</f>
        <v>1250000</v>
      </c>
      <c r="E242" s="31">
        <f>E243+E244</f>
        <v>260000</v>
      </c>
      <c r="F242" s="33">
        <f t="shared" si="43"/>
        <v>0.208</v>
      </c>
    </row>
    <row r="243" spans="1:6" ht="25.5">
      <c r="A243" s="29" t="s">
        <v>114</v>
      </c>
      <c r="B243" s="30" t="s">
        <v>115</v>
      </c>
      <c r="C243" s="31">
        <v>150000</v>
      </c>
      <c r="D243" s="31">
        <v>150000</v>
      </c>
      <c r="E243" s="31">
        <v>0</v>
      </c>
      <c r="F243" s="33">
        <f t="shared" si="43"/>
        <v>0</v>
      </c>
    </row>
    <row r="244" spans="1:6" ht="12.75">
      <c r="A244" s="29" t="s">
        <v>129</v>
      </c>
      <c r="B244" s="30" t="s">
        <v>130</v>
      </c>
      <c r="C244" s="31">
        <f aca="true" t="shared" si="44" ref="C244:E245">C245</f>
        <v>1100000</v>
      </c>
      <c r="D244" s="31">
        <f t="shared" si="44"/>
        <v>1100000</v>
      </c>
      <c r="E244" s="31">
        <f t="shared" si="44"/>
        <v>260000</v>
      </c>
      <c r="F244" s="33">
        <f t="shared" si="43"/>
        <v>0.23636363636363636</v>
      </c>
    </row>
    <row r="245" spans="1:6" ht="38.25">
      <c r="A245" s="29" t="s">
        <v>131</v>
      </c>
      <c r="B245" s="30" t="s">
        <v>132</v>
      </c>
      <c r="C245" s="31">
        <f t="shared" si="44"/>
        <v>1100000</v>
      </c>
      <c r="D245" s="31">
        <f t="shared" si="44"/>
        <v>1100000</v>
      </c>
      <c r="E245" s="31">
        <f t="shared" si="44"/>
        <v>260000</v>
      </c>
      <c r="F245" s="33">
        <f t="shared" si="43"/>
        <v>0.23636363636363636</v>
      </c>
    </row>
    <row r="246" spans="1:6" ht="25.5">
      <c r="A246" s="29" t="s">
        <v>137</v>
      </c>
      <c r="B246" s="30" t="s">
        <v>138</v>
      </c>
      <c r="C246" s="31">
        <v>1100000</v>
      </c>
      <c r="D246" s="31">
        <v>1100000</v>
      </c>
      <c r="E246" s="31">
        <v>260000</v>
      </c>
      <c r="F246" s="33">
        <f t="shared" si="43"/>
        <v>0.23636363636363636</v>
      </c>
    </row>
    <row r="247" spans="1:6" ht="12.75">
      <c r="A247" s="29" t="s">
        <v>248</v>
      </c>
      <c r="B247" s="30" t="s">
        <v>249</v>
      </c>
      <c r="C247" s="31">
        <f>C248</f>
        <v>24215000</v>
      </c>
      <c r="D247" s="31">
        <f>D248</f>
        <v>17388600</v>
      </c>
      <c r="E247" s="31">
        <f>E248</f>
        <v>11885433</v>
      </c>
      <c r="F247" s="33">
        <f t="shared" si="43"/>
        <v>0.683518684655464</v>
      </c>
    </row>
    <row r="248" spans="1:6" ht="12.75">
      <c r="A248" s="29" t="s">
        <v>108</v>
      </c>
      <c r="B248" s="30" t="s">
        <v>109</v>
      </c>
      <c r="C248" s="31">
        <f>C249+C259+C263</f>
        <v>24215000</v>
      </c>
      <c r="D248" s="31">
        <f>D249+D259+D263</f>
        <v>17388600</v>
      </c>
      <c r="E248" s="31">
        <f>E249+E259+E263</f>
        <v>11885433</v>
      </c>
      <c r="F248" s="33">
        <f t="shared" si="43"/>
        <v>0.683518684655464</v>
      </c>
    </row>
    <row r="249" spans="1:6" ht="12.75">
      <c r="A249" s="29" t="s">
        <v>110</v>
      </c>
      <c r="B249" s="30" t="s">
        <v>111</v>
      </c>
      <c r="C249" s="31">
        <f>C250+C251+C252+C255</f>
        <v>24213000</v>
      </c>
      <c r="D249" s="31">
        <f>D250+D251+D252+D255</f>
        <v>17386600</v>
      </c>
      <c r="E249" s="31">
        <f>E250+E251+E252+E255</f>
        <v>11891959</v>
      </c>
      <c r="F249" s="33">
        <f t="shared" si="43"/>
        <v>0.6839726571037466</v>
      </c>
    </row>
    <row r="250" spans="1:6" ht="12.75">
      <c r="A250" s="29" t="s">
        <v>112</v>
      </c>
      <c r="B250" s="30" t="s">
        <v>113</v>
      </c>
      <c r="C250" s="31">
        <v>1340000</v>
      </c>
      <c r="D250" s="31">
        <v>744300</v>
      </c>
      <c r="E250" s="31">
        <v>724002</v>
      </c>
      <c r="F250" s="33">
        <f t="shared" si="43"/>
        <v>0.9727287384119306</v>
      </c>
    </row>
    <row r="251" spans="1:6" ht="25.5">
      <c r="A251" s="29" t="s">
        <v>114</v>
      </c>
      <c r="B251" s="30" t="s">
        <v>115</v>
      </c>
      <c r="C251" s="31">
        <v>597000</v>
      </c>
      <c r="D251" s="31">
        <v>388000</v>
      </c>
      <c r="E251" s="31">
        <v>209705</v>
      </c>
      <c r="F251" s="33">
        <f t="shared" si="43"/>
        <v>0.5404768041237114</v>
      </c>
    </row>
    <row r="252" spans="1:6" ht="12.75">
      <c r="A252" s="29" t="s">
        <v>129</v>
      </c>
      <c r="B252" s="30" t="s">
        <v>130</v>
      </c>
      <c r="C252" s="31">
        <f aca="true" t="shared" si="45" ref="C252:E253">C253</f>
        <v>14176000</v>
      </c>
      <c r="D252" s="31">
        <f t="shared" si="45"/>
        <v>8154300</v>
      </c>
      <c r="E252" s="31">
        <f t="shared" si="45"/>
        <v>7714000</v>
      </c>
      <c r="F252" s="33">
        <f t="shared" si="43"/>
        <v>0.94600394883681</v>
      </c>
    </row>
    <row r="253" spans="1:6" ht="38.25">
      <c r="A253" s="29" t="s">
        <v>131</v>
      </c>
      <c r="B253" s="30" t="s">
        <v>132</v>
      </c>
      <c r="C253" s="31">
        <f t="shared" si="45"/>
        <v>14176000</v>
      </c>
      <c r="D253" s="31">
        <f t="shared" si="45"/>
        <v>8154300</v>
      </c>
      <c r="E253" s="31">
        <f t="shared" si="45"/>
        <v>7714000</v>
      </c>
      <c r="F253" s="33">
        <f t="shared" si="43"/>
        <v>0.94600394883681</v>
      </c>
    </row>
    <row r="254" spans="1:6" ht="12.75">
      <c r="A254" s="29" t="s">
        <v>133</v>
      </c>
      <c r="B254" s="30" t="s">
        <v>134</v>
      </c>
      <c r="C254" s="31">
        <v>14176000</v>
      </c>
      <c r="D254" s="31">
        <v>8154300</v>
      </c>
      <c r="E254" s="31">
        <v>7714000</v>
      </c>
      <c r="F254" s="33">
        <f t="shared" si="43"/>
        <v>0.94600394883681</v>
      </c>
    </row>
    <row r="255" spans="1:6" ht="25.5">
      <c r="A255" s="29" t="s">
        <v>156</v>
      </c>
      <c r="B255" s="30" t="s">
        <v>157</v>
      </c>
      <c r="C255" s="31">
        <f>C256+C257+C258</f>
        <v>8100000</v>
      </c>
      <c r="D255" s="31">
        <f>D256+D257+D258</f>
        <v>8100000</v>
      </c>
      <c r="E255" s="31">
        <f>E256+E257+E258</f>
        <v>3244252</v>
      </c>
      <c r="F255" s="33">
        <f t="shared" si="43"/>
        <v>0.40052493827160496</v>
      </c>
    </row>
    <row r="256" spans="1:6" ht="12.75">
      <c r="A256" s="29" t="s">
        <v>159</v>
      </c>
      <c r="B256" s="30" t="s">
        <v>160</v>
      </c>
      <c r="C256" s="31">
        <v>1000000</v>
      </c>
      <c r="D256" s="31">
        <v>1000000</v>
      </c>
      <c r="E256" s="31">
        <v>0</v>
      </c>
      <c r="F256" s="33"/>
    </row>
    <row r="257" spans="1:6" ht="12.75">
      <c r="A257" s="29" t="s">
        <v>161</v>
      </c>
      <c r="B257" s="30" t="s">
        <v>162</v>
      </c>
      <c r="C257" s="31">
        <v>600000</v>
      </c>
      <c r="D257" s="31">
        <v>600000</v>
      </c>
      <c r="E257" s="31">
        <v>0</v>
      </c>
      <c r="F257" s="33"/>
    </row>
    <row r="258" spans="1:6" ht="12.75">
      <c r="A258" s="29" t="s">
        <v>163</v>
      </c>
      <c r="B258" s="30" t="s">
        <v>164</v>
      </c>
      <c r="C258" s="31">
        <v>6500000</v>
      </c>
      <c r="D258" s="31">
        <v>6500000</v>
      </c>
      <c r="E258" s="31">
        <v>3244252</v>
      </c>
      <c r="F258" s="33">
        <f>E258/D258</f>
        <v>0.4991156923076923</v>
      </c>
    </row>
    <row r="259" spans="1:6" ht="12.75">
      <c r="A259" s="29" t="s">
        <v>165</v>
      </c>
      <c r="B259" s="30" t="s">
        <v>166</v>
      </c>
      <c r="C259" s="31">
        <f aca="true" t="shared" si="46" ref="C259:E261">C260</f>
        <v>2000</v>
      </c>
      <c r="D259" s="31">
        <f t="shared" si="46"/>
        <v>2000</v>
      </c>
      <c r="E259" s="31">
        <f t="shared" si="46"/>
        <v>725</v>
      </c>
      <c r="F259" s="33">
        <f>E259/D259</f>
        <v>0.3625</v>
      </c>
    </row>
    <row r="260" spans="1:6" ht="12.75">
      <c r="A260" s="29" t="s">
        <v>167</v>
      </c>
      <c r="B260" s="30" t="s">
        <v>168</v>
      </c>
      <c r="C260" s="31">
        <f t="shared" si="46"/>
        <v>2000</v>
      </c>
      <c r="D260" s="31">
        <f t="shared" si="46"/>
        <v>2000</v>
      </c>
      <c r="E260" s="31">
        <f t="shared" si="46"/>
        <v>725</v>
      </c>
      <c r="F260" s="33">
        <f>E260/D260</f>
        <v>0.3625</v>
      </c>
    </row>
    <row r="261" spans="1:6" ht="12.75">
      <c r="A261" s="29" t="s">
        <v>173</v>
      </c>
      <c r="B261" s="30" t="s">
        <v>174</v>
      </c>
      <c r="C261" s="31">
        <f t="shared" si="46"/>
        <v>2000</v>
      </c>
      <c r="D261" s="31">
        <f t="shared" si="46"/>
        <v>2000</v>
      </c>
      <c r="E261" s="31">
        <f t="shared" si="46"/>
        <v>725</v>
      </c>
      <c r="F261" s="33">
        <f>E261/D261</f>
        <v>0.3625</v>
      </c>
    </row>
    <row r="262" spans="1:6" ht="12.75">
      <c r="A262" s="29" t="s">
        <v>175</v>
      </c>
      <c r="B262" s="30" t="s">
        <v>176</v>
      </c>
      <c r="C262" s="31">
        <v>2000</v>
      </c>
      <c r="D262" s="31">
        <v>2000</v>
      </c>
      <c r="E262" s="31">
        <v>725</v>
      </c>
      <c r="F262" s="33">
        <f>E262/D262</f>
        <v>0.3625</v>
      </c>
    </row>
    <row r="263" spans="1:6" ht="25.5">
      <c r="A263" s="29" t="s">
        <v>177</v>
      </c>
      <c r="B263" s="30" t="s">
        <v>178</v>
      </c>
      <c r="C263" s="31">
        <v>0</v>
      </c>
      <c r="D263" s="31">
        <v>0</v>
      </c>
      <c r="E263" s="31">
        <f>E264</f>
        <v>-7251</v>
      </c>
      <c r="F263" s="33"/>
    </row>
    <row r="264" spans="1:6" ht="12.75">
      <c r="A264" s="29" t="s">
        <v>179</v>
      </c>
      <c r="B264" s="30" t="s">
        <v>180</v>
      </c>
      <c r="C264" s="31">
        <v>0</v>
      </c>
      <c r="D264" s="31">
        <v>0</v>
      </c>
      <c r="E264" s="31">
        <f>E265</f>
        <v>-7251</v>
      </c>
      <c r="F264" s="33"/>
    </row>
    <row r="265" spans="1:6" ht="25.5">
      <c r="A265" s="29" t="s">
        <v>181</v>
      </c>
      <c r="B265" s="30" t="s">
        <v>182</v>
      </c>
      <c r="C265" s="31">
        <v>0</v>
      </c>
      <c r="D265" s="31">
        <v>0</v>
      </c>
      <c r="E265" s="31">
        <v>-7251</v>
      </c>
      <c r="F265" s="33"/>
    </row>
    <row r="266" spans="1:6" ht="25.5">
      <c r="A266" s="29" t="s">
        <v>269</v>
      </c>
      <c r="B266" s="30" t="s">
        <v>250</v>
      </c>
      <c r="C266" s="31">
        <f>C267</f>
        <v>117324000</v>
      </c>
      <c r="D266" s="31">
        <f>D267</f>
        <v>65773735</v>
      </c>
      <c r="E266" s="31">
        <f>E267</f>
        <v>45221981</v>
      </c>
      <c r="F266" s="33">
        <f aca="true" t="shared" si="47" ref="F266:F277">E266/D266</f>
        <v>0.6875385896817324</v>
      </c>
    </row>
    <row r="267" spans="1:6" ht="12.75">
      <c r="A267" s="29" t="s">
        <v>108</v>
      </c>
      <c r="B267" s="30" t="s">
        <v>109</v>
      </c>
      <c r="C267" s="31">
        <f>C268+C280</f>
        <v>117324000</v>
      </c>
      <c r="D267" s="31">
        <f>D268+D280</f>
        <v>65773735</v>
      </c>
      <c r="E267" s="31">
        <f>E268+E280</f>
        <v>45221981</v>
      </c>
      <c r="F267" s="33">
        <f t="shared" si="47"/>
        <v>0.6875385896817324</v>
      </c>
    </row>
    <row r="268" spans="1:6" ht="12.75">
      <c r="A268" s="29" t="s">
        <v>110</v>
      </c>
      <c r="B268" s="30" t="s">
        <v>111</v>
      </c>
      <c r="C268" s="31">
        <f>C269+C270+C271+C274+C278</f>
        <v>117324000</v>
      </c>
      <c r="D268" s="31">
        <f>D269+D270+D271+D274+D278</f>
        <v>65773735</v>
      </c>
      <c r="E268" s="31">
        <f>E269+E270+E271+E274+E278</f>
        <v>45304404</v>
      </c>
      <c r="F268" s="33">
        <f t="shared" si="47"/>
        <v>0.6887917190653686</v>
      </c>
    </row>
    <row r="269" spans="1:6" ht="12.75">
      <c r="A269" s="29" t="s">
        <v>112</v>
      </c>
      <c r="B269" s="30" t="s">
        <v>113</v>
      </c>
      <c r="C269" s="31">
        <v>31670000</v>
      </c>
      <c r="D269" s="31">
        <v>19103270</v>
      </c>
      <c r="E269" s="31">
        <v>9154244</v>
      </c>
      <c r="F269" s="33">
        <f t="shared" si="47"/>
        <v>0.47919774991402</v>
      </c>
    </row>
    <row r="270" spans="1:6" ht="25.5">
      <c r="A270" s="29" t="s">
        <v>114</v>
      </c>
      <c r="B270" s="30" t="s">
        <v>115</v>
      </c>
      <c r="C270" s="31">
        <v>23162000</v>
      </c>
      <c r="D270" s="31">
        <v>12992715</v>
      </c>
      <c r="E270" s="31">
        <v>3471360</v>
      </c>
      <c r="F270" s="33">
        <f t="shared" si="47"/>
        <v>0.2671774144203117</v>
      </c>
    </row>
    <row r="271" spans="1:6" ht="12.75">
      <c r="A271" s="29" t="s">
        <v>129</v>
      </c>
      <c r="B271" s="30" t="s">
        <v>130</v>
      </c>
      <c r="C271" s="31">
        <f aca="true" t="shared" si="48" ref="C271:E272">C272</f>
        <v>1128000</v>
      </c>
      <c r="D271" s="31">
        <f t="shared" si="48"/>
        <v>549000</v>
      </c>
      <c r="E271" s="31">
        <f t="shared" si="48"/>
        <v>549000</v>
      </c>
      <c r="F271" s="33">
        <f t="shared" si="47"/>
        <v>1</v>
      </c>
    </row>
    <row r="272" spans="1:6" ht="38.25">
      <c r="A272" s="29" t="s">
        <v>131</v>
      </c>
      <c r="B272" s="30" t="s">
        <v>132</v>
      </c>
      <c r="C272" s="31">
        <f t="shared" si="48"/>
        <v>1128000</v>
      </c>
      <c r="D272" s="31">
        <f t="shared" si="48"/>
        <v>549000</v>
      </c>
      <c r="E272" s="31">
        <f t="shared" si="48"/>
        <v>549000</v>
      </c>
      <c r="F272" s="33">
        <f t="shared" si="47"/>
        <v>1</v>
      </c>
    </row>
    <row r="273" spans="1:6" ht="12.75">
      <c r="A273" s="29" t="s">
        <v>133</v>
      </c>
      <c r="B273" s="30" t="s">
        <v>134</v>
      </c>
      <c r="C273" s="31">
        <v>1128000</v>
      </c>
      <c r="D273" s="31">
        <v>549000</v>
      </c>
      <c r="E273" s="31">
        <v>549000</v>
      </c>
      <c r="F273" s="33">
        <f t="shared" si="47"/>
        <v>1</v>
      </c>
    </row>
    <row r="274" spans="1:6" ht="12.75">
      <c r="A274" s="29" t="s">
        <v>148</v>
      </c>
      <c r="B274" s="30" t="s">
        <v>149</v>
      </c>
      <c r="C274" s="31">
        <f>C275</f>
        <v>60964000</v>
      </c>
      <c r="D274" s="31">
        <f>D275</f>
        <v>32728750</v>
      </c>
      <c r="E274" s="31">
        <f>E275</f>
        <v>32129800</v>
      </c>
      <c r="F274" s="33">
        <f t="shared" si="47"/>
        <v>0.9816995760608028</v>
      </c>
    </row>
    <row r="275" spans="1:6" ht="12.75">
      <c r="A275" s="29" t="s">
        <v>150</v>
      </c>
      <c r="B275" s="30" t="s">
        <v>151</v>
      </c>
      <c r="C275" s="31">
        <f>C276+C277</f>
        <v>60964000</v>
      </c>
      <c r="D275" s="31">
        <f>D276+D277</f>
        <v>32728750</v>
      </c>
      <c r="E275" s="31">
        <f>E276+E277</f>
        <v>32129800</v>
      </c>
      <c r="F275" s="33">
        <f t="shared" si="47"/>
        <v>0.9816995760608028</v>
      </c>
    </row>
    <row r="276" spans="1:6" ht="12.75">
      <c r="A276" s="29" t="s">
        <v>152</v>
      </c>
      <c r="B276" s="30" t="s">
        <v>153</v>
      </c>
      <c r="C276" s="31">
        <v>58989112</v>
      </c>
      <c r="D276" s="31">
        <v>31597940</v>
      </c>
      <c r="E276" s="31">
        <v>31512961</v>
      </c>
      <c r="F276" s="33">
        <f t="shared" si="47"/>
        <v>0.9973106158186261</v>
      </c>
    </row>
    <row r="277" spans="1:6" ht="12.75">
      <c r="A277" s="29" t="s">
        <v>154</v>
      </c>
      <c r="B277" s="30" t="s">
        <v>155</v>
      </c>
      <c r="C277" s="31">
        <v>1974888</v>
      </c>
      <c r="D277" s="31">
        <v>1130810</v>
      </c>
      <c r="E277" s="31">
        <v>616839</v>
      </c>
      <c r="F277" s="33">
        <f t="shared" si="47"/>
        <v>0.5454842104332293</v>
      </c>
    </row>
    <row r="278" spans="1:6" ht="25.5">
      <c r="A278" s="29" t="s">
        <v>156</v>
      </c>
      <c r="B278" s="30" t="s">
        <v>157</v>
      </c>
      <c r="C278" s="31">
        <f>C279</f>
        <v>400000</v>
      </c>
      <c r="D278" s="31">
        <f>D279</f>
        <v>400000</v>
      </c>
      <c r="E278" s="31">
        <f>E279</f>
        <v>0</v>
      </c>
      <c r="F278" s="33"/>
    </row>
    <row r="279" spans="1:6" ht="12.75">
      <c r="A279" s="29" t="s">
        <v>159</v>
      </c>
      <c r="B279" s="30" t="s">
        <v>160</v>
      </c>
      <c r="C279" s="31">
        <v>400000</v>
      </c>
      <c r="D279" s="31">
        <v>400000</v>
      </c>
      <c r="E279" s="31">
        <v>0</v>
      </c>
      <c r="F279" s="33"/>
    </row>
    <row r="280" spans="1:6" ht="25.5">
      <c r="A280" s="29" t="s">
        <v>177</v>
      </c>
      <c r="B280" s="30" t="s">
        <v>178</v>
      </c>
      <c r="C280" s="31">
        <v>0</v>
      </c>
      <c r="D280" s="31">
        <v>0</v>
      </c>
      <c r="E280" s="31">
        <f>E281</f>
        <v>-82423</v>
      </c>
      <c r="F280" s="33"/>
    </row>
    <row r="281" spans="1:6" ht="12.75">
      <c r="A281" s="29" t="s">
        <v>179</v>
      </c>
      <c r="B281" s="30" t="s">
        <v>180</v>
      </c>
      <c r="C281" s="31">
        <v>0</v>
      </c>
      <c r="D281" s="31">
        <v>0</v>
      </c>
      <c r="E281" s="31">
        <f>E282</f>
        <v>-82423</v>
      </c>
      <c r="F281" s="33"/>
    </row>
    <row r="282" spans="1:6" ht="25.5">
      <c r="A282" s="29" t="s">
        <v>181</v>
      </c>
      <c r="B282" s="30" t="s">
        <v>182</v>
      </c>
      <c r="C282" s="31">
        <v>0</v>
      </c>
      <c r="D282" s="31">
        <v>0</v>
      </c>
      <c r="E282" s="31">
        <v>-82423</v>
      </c>
      <c r="F282" s="33"/>
    </row>
    <row r="283" spans="1:6" ht="25.5">
      <c r="A283" s="29" t="s">
        <v>251</v>
      </c>
      <c r="B283" s="30" t="s">
        <v>252</v>
      </c>
      <c r="C283" s="31">
        <v>2864000</v>
      </c>
      <c r="D283" s="31">
        <v>1190000</v>
      </c>
      <c r="E283" s="31">
        <f>E284</f>
        <v>1092023</v>
      </c>
      <c r="F283" s="33">
        <f>E283/D283</f>
        <v>0.9176663865546218</v>
      </c>
    </row>
    <row r="284" spans="1:6" ht="12.75">
      <c r="A284" s="29" t="s">
        <v>255</v>
      </c>
      <c r="B284" s="30" t="s">
        <v>256</v>
      </c>
      <c r="C284" s="31">
        <f>C285</f>
        <v>2864000</v>
      </c>
      <c r="D284" s="31">
        <f>D285</f>
        <v>2027000</v>
      </c>
      <c r="E284" s="31">
        <f>E285</f>
        <v>1092023</v>
      </c>
      <c r="F284" s="33">
        <f>E284/D284</f>
        <v>0.5387385298470646</v>
      </c>
    </row>
    <row r="285" spans="1:6" ht="12.75">
      <c r="A285" s="29" t="s">
        <v>108</v>
      </c>
      <c r="B285" s="30" t="s">
        <v>109</v>
      </c>
      <c r="C285" s="31">
        <f>C286</f>
        <v>2864000</v>
      </c>
      <c r="D285" s="31">
        <f>D286</f>
        <v>2027000</v>
      </c>
      <c r="E285" s="31">
        <f>E286</f>
        <v>1092023</v>
      </c>
      <c r="F285" s="33">
        <f>E285/D285</f>
        <v>0.5387385298470646</v>
      </c>
    </row>
    <row r="286" spans="1:6" ht="12.75">
      <c r="A286" s="29" t="s">
        <v>110</v>
      </c>
      <c r="B286" s="30" t="s">
        <v>111</v>
      </c>
      <c r="C286" s="31">
        <f>C287+C288</f>
        <v>2864000</v>
      </c>
      <c r="D286" s="31">
        <f>D287+D288</f>
        <v>2027000</v>
      </c>
      <c r="E286" s="31">
        <f>E287+E288</f>
        <v>1092023</v>
      </c>
      <c r="F286" s="33">
        <f>E286/D286</f>
        <v>0.5387385298470646</v>
      </c>
    </row>
    <row r="287" spans="1:6" ht="25.5">
      <c r="A287" s="29" t="s">
        <v>114</v>
      </c>
      <c r="B287" s="30" t="s">
        <v>115</v>
      </c>
      <c r="C287" s="31">
        <v>1190000</v>
      </c>
      <c r="D287" s="31">
        <v>1190000</v>
      </c>
      <c r="E287" s="31">
        <v>421535</v>
      </c>
      <c r="F287" s="33">
        <f>E287/D287</f>
        <v>0.3542310924369748</v>
      </c>
    </row>
    <row r="288" spans="1:6" ht="12.75">
      <c r="A288" s="29" t="s">
        <v>165</v>
      </c>
      <c r="B288" s="30" t="s">
        <v>166</v>
      </c>
      <c r="C288" s="31">
        <f aca="true" t="shared" si="49" ref="C288:E290">C289</f>
        <v>1674000</v>
      </c>
      <c r="D288" s="31">
        <f t="shared" si="49"/>
        <v>837000</v>
      </c>
      <c r="E288" s="31">
        <f t="shared" si="49"/>
        <v>670488</v>
      </c>
      <c r="F288" s="33"/>
    </row>
    <row r="289" spans="1:6" ht="12.75">
      <c r="A289" s="29" t="s">
        <v>167</v>
      </c>
      <c r="B289" s="30" t="s">
        <v>168</v>
      </c>
      <c r="C289" s="31">
        <f t="shared" si="49"/>
        <v>1674000</v>
      </c>
      <c r="D289" s="31">
        <f t="shared" si="49"/>
        <v>837000</v>
      </c>
      <c r="E289" s="31">
        <f t="shared" si="49"/>
        <v>670488</v>
      </c>
      <c r="F289" s="33"/>
    </row>
    <row r="290" spans="1:6" ht="12.75">
      <c r="A290" s="29" t="s">
        <v>173</v>
      </c>
      <c r="B290" s="30" t="s">
        <v>174</v>
      </c>
      <c r="C290" s="31">
        <f t="shared" si="49"/>
        <v>1674000</v>
      </c>
      <c r="D290" s="31">
        <f t="shared" si="49"/>
        <v>837000</v>
      </c>
      <c r="E290" s="31">
        <f t="shared" si="49"/>
        <v>670488</v>
      </c>
      <c r="F290" s="33"/>
    </row>
    <row r="291" spans="1:6" ht="12.75">
      <c r="A291" s="29" t="s">
        <v>175</v>
      </c>
      <c r="B291" s="30" t="s">
        <v>176</v>
      </c>
      <c r="C291" s="31">
        <v>1674000</v>
      </c>
      <c r="D291" s="31">
        <v>837000</v>
      </c>
      <c r="E291" s="31">
        <v>670488</v>
      </c>
      <c r="F291" s="33"/>
    </row>
    <row r="292" spans="1:6" ht="12.75">
      <c r="A292" s="29" t="s">
        <v>280</v>
      </c>
      <c r="B292" s="30">
        <v>8302</v>
      </c>
      <c r="C292" s="31">
        <f aca="true" t="shared" si="50" ref="C292:E296">C293</f>
        <v>728000</v>
      </c>
      <c r="D292" s="31">
        <f t="shared" si="50"/>
        <v>398000</v>
      </c>
      <c r="E292" s="31">
        <f t="shared" si="50"/>
        <v>309000</v>
      </c>
      <c r="F292" s="33">
        <f aca="true" t="shared" si="51" ref="F292:F304">E292/D292</f>
        <v>0.7763819095477387</v>
      </c>
    </row>
    <row r="293" spans="1:6" ht="12.75">
      <c r="A293" s="29" t="s">
        <v>108</v>
      </c>
      <c r="B293" s="30" t="s">
        <v>109</v>
      </c>
      <c r="C293" s="31">
        <f t="shared" si="50"/>
        <v>728000</v>
      </c>
      <c r="D293" s="31">
        <f t="shared" si="50"/>
        <v>398000</v>
      </c>
      <c r="E293" s="31">
        <f t="shared" si="50"/>
        <v>309000</v>
      </c>
      <c r="F293" s="33">
        <f t="shared" si="51"/>
        <v>0.7763819095477387</v>
      </c>
    </row>
    <row r="294" spans="1:6" ht="12.75">
      <c r="A294" s="29" t="s">
        <v>110</v>
      </c>
      <c r="B294" s="30" t="s">
        <v>111</v>
      </c>
      <c r="C294" s="31">
        <f t="shared" si="50"/>
        <v>728000</v>
      </c>
      <c r="D294" s="31">
        <f t="shared" si="50"/>
        <v>398000</v>
      </c>
      <c r="E294" s="31">
        <f t="shared" si="50"/>
        <v>309000</v>
      </c>
      <c r="F294" s="33">
        <f t="shared" si="51"/>
        <v>0.7763819095477387</v>
      </c>
    </row>
    <row r="295" spans="1:6" ht="12.75">
      <c r="A295" s="29" t="s">
        <v>129</v>
      </c>
      <c r="B295" s="30" t="s">
        <v>130</v>
      </c>
      <c r="C295" s="31">
        <f t="shared" si="50"/>
        <v>728000</v>
      </c>
      <c r="D295" s="31">
        <f t="shared" si="50"/>
        <v>398000</v>
      </c>
      <c r="E295" s="31">
        <f t="shared" si="50"/>
        <v>309000</v>
      </c>
      <c r="F295" s="33">
        <f t="shared" si="51"/>
        <v>0.7763819095477387</v>
      </c>
    </row>
    <row r="296" spans="1:6" ht="38.25">
      <c r="A296" s="29" t="s">
        <v>131</v>
      </c>
      <c r="B296" s="30" t="s">
        <v>132</v>
      </c>
      <c r="C296" s="31">
        <f t="shared" si="50"/>
        <v>728000</v>
      </c>
      <c r="D296" s="31">
        <f t="shared" si="50"/>
        <v>398000</v>
      </c>
      <c r="E296" s="31">
        <f t="shared" si="50"/>
        <v>309000</v>
      </c>
      <c r="F296" s="33">
        <f t="shared" si="51"/>
        <v>0.7763819095477387</v>
      </c>
    </row>
    <row r="297" spans="1:6" ht="12.75">
      <c r="A297" s="29" t="s">
        <v>139</v>
      </c>
      <c r="B297" s="30" t="s">
        <v>140</v>
      </c>
      <c r="C297" s="31">
        <v>728000</v>
      </c>
      <c r="D297" s="31">
        <v>398000</v>
      </c>
      <c r="E297" s="31">
        <v>309000</v>
      </c>
      <c r="F297" s="33">
        <f t="shared" si="51"/>
        <v>0.7763819095477387</v>
      </c>
    </row>
    <row r="298" spans="1:6" ht="12.75">
      <c r="A298" s="29" t="s">
        <v>259</v>
      </c>
      <c r="B298" s="30" t="s">
        <v>260</v>
      </c>
      <c r="C298" s="31">
        <f aca="true" t="shared" si="52" ref="C298:E299">C299</f>
        <v>64819000</v>
      </c>
      <c r="D298" s="31">
        <f t="shared" si="52"/>
        <v>25889000</v>
      </c>
      <c r="E298" s="31">
        <f t="shared" si="52"/>
        <v>11673130</v>
      </c>
      <c r="F298" s="33">
        <f t="shared" si="51"/>
        <v>0.45089149831974973</v>
      </c>
    </row>
    <row r="299" spans="1:6" ht="12.75">
      <c r="A299" s="29" t="s">
        <v>108</v>
      </c>
      <c r="B299" s="30" t="s">
        <v>109</v>
      </c>
      <c r="C299" s="31">
        <f t="shared" si="52"/>
        <v>64819000</v>
      </c>
      <c r="D299" s="31">
        <f t="shared" si="52"/>
        <v>25889000</v>
      </c>
      <c r="E299" s="31">
        <f t="shared" si="52"/>
        <v>11673130</v>
      </c>
      <c r="F299" s="33">
        <f t="shared" si="51"/>
        <v>0.45089149831974973</v>
      </c>
    </row>
    <row r="300" spans="1:6" ht="12.75">
      <c r="A300" s="29" t="s">
        <v>110</v>
      </c>
      <c r="B300" s="30" t="s">
        <v>111</v>
      </c>
      <c r="C300" s="31">
        <f>C301+C302+C305</f>
        <v>64819000</v>
      </c>
      <c r="D300" s="31">
        <f>D301+D302+D305</f>
        <v>25889000</v>
      </c>
      <c r="E300" s="31">
        <f>E301+E302+E305</f>
        <v>11673130</v>
      </c>
      <c r="F300" s="33">
        <f t="shared" si="51"/>
        <v>0.45089149831974973</v>
      </c>
    </row>
    <row r="301" spans="1:6" ht="25.5">
      <c r="A301" s="29" t="s">
        <v>114</v>
      </c>
      <c r="B301" s="30" t="s">
        <v>115</v>
      </c>
      <c r="C301" s="31">
        <v>55735000</v>
      </c>
      <c r="D301" s="31">
        <v>20217000</v>
      </c>
      <c r="E301" s="31">
        <v>8431615</v>
      </c>
      <c r="F301" s="33">
        <f t="shared" si="51"/>
        <v>0.41705569570163725</v>
      </c>
    </row>
    <row r="302" spans="1:6" ht="12.75">
      <c r="A302" s="29" t="s">
        <v>141</v>
      </c>
      <c r="B302" s="30" t="s">
        <v>142</v>
      </c>
      <c r="C302" s="31">
        <f aca="true" t="shared" si="53" ref="C302:E303">C303</f>
        <v>5650000</v>
      </c>
      <c r="D302" s="31">
        <f t="shared" si="53"/>
        <v>3955000</v>
      </c>
      <c r="E302" s="31">
        <f t="shared" si="53"/>
        <v>1730298</v>
      </c>
      <c r="F302" s="33">
        <f t="shared" si="51"/>
        <v>0.43749633375474084</v>
      </c>
    </row>
    <row r="303" spans="1:6" ht="12.75">
      <c r="A303" s="29" t="s">
        <v>143</v>
      </c>
      <c r="B303" s="30" t="s">
        <v>144</v>
      </c>
      <c r="C303" s="31">
        <f t="shared" si="53"/>
        <v>5650000</v>
      </c>
      <c r="D303" s="31">
        <f t="shared" si="53"/>
        <v>3955000</v>
      </c>
      <c r="E303" s="31">
        <f t="shared" si="53"/>
        <v>1730298</v>
      </c>
      <c r="F303" s="33">
        <f t="shared" si="51"/>
        <v>0.43749633375474084</v>
      </c>
    </row>
    <row r="304" spans="1:6" ht="12.75">
      <c r="A304" s="29" t="s">
        <v>145</v>
      </c>
      <c r="B304" s="30" t="s">
        <v>146</v>
      </c>
      <c r="C304" s="31">
        <v>5650000</v>
      </c>
      <c r="D304" s="31">
        <v>3955000</v>
      </c>
      <c r="E304" s="31">
        <v>1730298</v>
      </c>
      <c r="F304" s="33">
        <f t="shared" si="51"/>
        <v>0.43749633375474084</v>
      </c>
    </row>
    <row r="305" spans="1:6" ht="12.75">
      <c r="A305" s="29" t="s">
        <v>165</v>
      </c>
      <c r="B305" s="30" t="s">
        <v>166</v>
      </c>
      <c r="C305" s="31">
        <f>C306</f>
        <v>3434000</v>
      </c>
      <c r="D305" s="31">
        <f>D306</f>
        <v>1717000</v>
      </c>
      <c r="E305" s="31">
        <f>E306</f>
        <v>1511217</v>
      </c>
      <c r="F305" s="33"/>
    </row>
    <row r="306" spans="1:6" ht="12.75">
      <c r="A306" s="29" t="s">
        <v>167</v>
      </c>
      <c r="B306" s="30" t="s">
        <v>168</v>
      </c>
      <c r="C306" s="31">
        <f>C307+C309</f>
        <v>3434000</v>
      </c>
      <c r="D306" s="31">
        <f>D307+D309</f>
        <v>1717000</v>
      </c>
      <c r="E306" s="31">
        <f>E307+E309</f>
        <v>1511217</v>
      </c>
      <c r="F306" s="33"/>
    </row>
    <row r="307" spans="1:6" ht="12.75">
      <c r="A307" s="29" t="s">
        <v>169</v>
      </c>
      <c r="B307" s="30" t="s">
        <v>170</v>
      </c>
      <c r="C307" s="31">
        <f>C308</f>
        <v>962000</v>
      </c>
      <c r="D307" s="31">
        <f>D308</f>
        <v>481000</v>
      </c>
      <c r="E307" s="31">
        <f>E308</f>
        <v>481000</v>
      </c>
      <c r="F307" s="33"/>
    </row>
    <row r="308" spans="1:6" ht="12.75">
      <c r="A308" s="29" t="s">
        <v>171</v>
      </c>
      <c r="B308" s="30" t="s">
        <v>172</v>
      </c>
      <c r="C308" s="31">
        <v>962000</v>
      </c>
      <c r="D308" s="31">
        <v>481000</v>
      </c>
      <c r="E308" s="31">
        <v>481000</v>
      </c>
      <c r="F308" s="33"/>
    </row>
    <row r="309" spans="1:6" ht="12.75">
      <c r="A309" s="29" t="s">
        <v>173</v>
      </c>
      <c r="B309" s="30" t="s">
        <v>174</v>
      </c>
      <c r="C309" s="31">
        <f>C310</f>
        <v>2472000</v>
      </c>
      <c r="D309" s="31">
        <f>D310</f>
        <v>1236000</v>
      </c>
      <c r="E309" s="31">
        <f>E310</f>
        <v>1030217</v>
      </c>
      <c r="F309" s="33"/>
    </row>
    <row r="310" spans="1:6" ht="12.75">
      <c r="A310" s="29" t="s">
        <v>175</v>
      </c>
      <c r="B310" s="30" t="s">
        <v>176</v>
      </c>
      <c r="C310" s="31">
        <v>2472000</v>
      </c>
      <c r="D310" s="31">
        <v>1236000</v>
      </c>
      <c r="E310" s="31">
        <v>1030217</v>
      </c>
      <c r="F310" s="33"/>
    </row>
    <row r="311" spans="1:6" ht="12.75">
      <c r="A311" s="29" t="s">
        <v>261</v>
      </c>
      <c r="B311" s="30" t="s">
        <v>262</v>
      </c>
      <c r="C311" s="31">
        <f aca="true" t="shared" si="54" ref="C311:E312">C312</f>
        <v>4180000</v>
      </c>
      <c r="D311" s="31">
        <f t="shared" si="54"/>
        <v>4180000</v>
      </c>
      <c r="E311" s="31">
        <f t="shared" si="54"/>
        <v>1055168</v>
      </c>
      <c r="F311" s="33">
        <f aca="true" t="shared" si="55" ref="F311:F320">E311/D311</f>
        <v>0.25243253588516745</v>
      </c>
    </row>
    <row r="312" spans="1:6" ht="12.75">
      <c r="A312" s="29" t="s">
        <v>108</v>
      </c>
      <c r="B312" s="30" t="s">
        <v>109</v>
      </c>
      <c r="C312" s="31">
        <f t="shared" si="54"/>
        <v>4180000</v>
      </c>
      <c r="D312" s="31">
        <f t="shared" si="54"/>
        <v>4180000</v>
      </c>
      <c r="E312" s="31">
        <f t="shared" si="54"/>
        <v>1055168</v>
      </c>
      <c r="F312" s="33">
        <f t="shared" si="55"/>
        <v>0.25243253588516745</v>
      </c>
    </row>
    <row r="313" spans="1:6" ht="12.75">
      <c r="A313" s="29" t="s">
        <v>110</v>
      </c>
      <c r="B313" s="30" t="s">
        <v>111</v>
      </c>
      <c r="C313" s="31">
        <f>C314+C315+C319+C321</f>
        <v>4180000</v>
      </c>
      <c r="D313" s="31">
        <f>D314+D315+D319+D321</f>
        <v>4180000</v>
      </c>
      <c r="E313" s="31">
        <f>E314+E315+E319+E321</f>
        <v>1055168</v>
      </c>
      <c r="F313" s="33">
        <f t="shared" si="55"/>
        <v>0.25243253588516745</v>
      </c>
    </row>
    <row r="314" spans="1:6" ht="25.5">
      <c r="A314" s="29" t="s">
        <v>114</v>
      </c>
      <c r="B314" s="30" t="s">
        <v>115</v>
      </c>
      <c r="C314" s="31">
        <v>2185800</v>
      </c>
      <c r="D314" s="31">
        <v>2185800</v>
      </c>
      <c r="E314" s="31">
        <v>854329</v>
      </c>
      <c r="F314" s="33">
        <f t="shared" si="55"/>
        <v>0.3908541495104767</v>
      </c>
    </row>
    <row r="315" spans="1:6" ht="12.75">
      <c r="A315" s="29" t="s">
        <v>129</v>
      </c>
      <c r="B315" s="30" t="s">
        <v>130</v>
      </c>
      <c r="C315" s="31">
        <f>C316</f>
        <v>593500</v>
      </c>
      <c r="D315" s="31">
        <f>D316</f>
        <v>593500</v>
      </c>
      <c r="E315" s="31">
        <f>E316</f>
        <v>80339</v>
      </c>
      <c r="F315" s="33">
        <f t="shared" si="55"/>
        <v>0.13536478517270428</v>
      </c>
    </row>
    <row r="316" spans="1:6" ht="38.25">
      <c r="A316" s="29" t="s">
        <v>131</v>
      </c>
      <c r="B316" s="30" t="s">
        <v>132</v>
      </c>
      <c r="C316" s="31">
        <f>C317+C318</f>
        <v>593500</v>
      </c>
      <c r="D316" s="31">
        <f>D317+D318</f>
        <v>593500</v>
      </c>
      <c r="E316" s="31">
        <f>E317+E318</f>
        <v>80339</v>
      </c>
      <c r="F316" s="33">
        <f t="shared" si="55"/>
        <v>0.13536478517270428</v>
      </c>
    </row>
    <row r="317" spans="1:6" ht="12.75">
      <c r="A317" s="29" t="s">
        <v>133</v>
      </c>
      <c r="B317" s="30" t="s">
        <v>134</v>
      </c>
      <c r="C317" s="31">
        <v>503500</v>
      </c>
      <c r="D317" s="31">
        <v>503500</v>
      </c>
      <c r="E317" s="31">
        <v>33287</v>
      </c>
      <c r="F317" s="33">
        <f t="shared" si="55"/>
        <v>0.06611122144985104</v>
      </c>
    </row>
    <row r="318" spans="1:6" ht="12.75">
      <c r="A318" s="29" t="s">
        <v>135</v>
      </c>
      <c r="B318" s="30" t="s">
        <v>136</v>
      </c>
      <c r="C318" s="31">
        <v>90000</v>
      </c>
      <c r="D318" s="31">
        <v>90000</v>
      </c>
      <c r="E318" s="31">
        <v>47052</v>
      </c>
      <c r="F318" s="33">
        <f t="shared" si="55"/>
        <v>0.5228</v>
      </c>
    </row>
    <row r="319" spans="1:6" ht="25.5">
      <c r="A319" s="29" t="s">
        <v>156</v>
      </c>
      <c r="B319" s="30" t="s">
        <v>157</v>
      </c>
      <c r="C319" s="31">
        <f>C320</f>
        <v>1400700</v>
      </c>
      <c r="D319" s="31">
        <f>D320</f>
        <v>1400700</v>
      </c>
      <c r="E319" s="31">
        <f>E320</f>
        <v>138000</v>
      </c>
      <c r="F319" s="33">
        <f t="shared" si="55"/>
        <v>0.09852216748768473</v>
      </c>
    </row>
    <row r="320" spans="1:6" ht="12.75">
      <c r="A320" s="29" t="s">
        <v>159</v>
      </c>
      <c r="B320" s="30" t="s">
        <v>160</v>
      </c>
      <c r="C320" s="31">
        <v>1400700</v>
      </c>
      <c r="D320" s="31">
        <v>1400700</v>
      </c>
      <c r="E320" s="31">
        <v>138000</v>
      </c>
      <c r="F320" s="33">
        <f t="shared" si="55"/>
        <v>0.09852216748768473</v>
      </c>
    </row>
    <row r="321" spans="1:6" ht="25.5">
      <c r="A321" s="29" t="s">
        <v>177</v>
      </c>
      <c r="B321" s="30" t="s">
        <v>178</v>
      </c>
      <c r="C321" s="31">
        <v>0</v>
      </c>
      <c r="D321" s="31">
        <v>0</v>
      </c>
      <c r="E321" s="31">
        <f>E322</f>
        <v>-17500</v>
      </c>
      <c r="F321" s="33"/>
    </row>
    <row r="322" spans="1:6" ht="12.75">
      <c r="A322" s="29" t="s">
        <v>179</v>
      </c>
      <c r="B322" s="30" t="s">
        <v>180</v>
      </c>
      <c r="C322" s="31">
        <v>0</v>
      </c>
      <c r="D322" s="31">
        <v>0</v>
      </c>
      <c r="E322" s="31">
        <f>E323</f>
        <v>-17500</v>
      </c>
      <c r="F322" s="33"/>
    </row>
    <row r="323" spans="1:6" ht="25.5">
      <c r="A323" s="29" t="s">
        <v>181</v>
      </c>
      <c r="B323" s="30" t="s">
        <v>182</v>
      </c>
      <c r="C323" s="31">
        <v>0</v>
      </c>
      <c r="D323" s="31">
        <v>0</v>
      </c>
      <c r="E323" s="31">
        <v>-17500</v>
      </c>
      <c r="F323" s="33"/>
    </row>
    <row r="324" spans="1:6" ht="12.75">
      <c r="A324" s="29" t="s">
        <v>270</v>
      </c>
      <c r="B324" s="30" t="s">
        <v>22</v>
      </c>
      <c r="C324" s="31">
        <f>C325+C330+C334</f>
        <v>31452000</v>
      </c>
      <c r="D324" s="31">
        <f>D325+D330+D334</f>
        <v>9687000</v>
      </c>
      <c r="E324" s="31">
        <f>E325+E330+E334</f>
        <v>9635655</v>
      </c>
      <c r="F324" s="33">
        <f>E324/D324</f>
        <v>0.9946995973985754</v>
      </c>
    </row>
    <row r="325" spans="1:8" ht="12.75">
      <c r="A325" s="29" t="s">
        <v>284</v>
      </c>
      <c r="B325" s="30" t="s">
        <v>72</v>
      </c>
      <c r="C325" s="31">
        <f>C326+C328</f>
        <v>0</v>
      </c>
      <c r="D325" s="31">
        <f>D326+D328</f>
        <v>0</v>
      </c>
      <c r="E325" s="31">
        <f>E326+E328</f>
        <v>4955265</v>
      </c>
      <c r="F325" s="33"/>
      <c r="H325" s="34"/>
    </row>
    <row r="326" spans="1:6" ht="25.5">
      <c r="A326" s="29" t="s">
        <v>271</v>
      </c>
      <c r="B326" s="30" t="s">
        <v>74</v>
      </c>
      <c r="C326" s="31">
        <f>C327</f>
        <v>0</v>
      </c>
      <c r="D326" s="31">
        <f>D327</f>
        <v>0</v>
      </c>
      <c r="E326" s="31">
        <f>E327</f>
        <v>265</v>
      </c>
      <c r="F326" s="33"/>
    </row>
    <row r="327" spans="1:6" ht="12.75">
      <c r="A327" s="29" t="s">
        <v>11</v>
      </c>
      <c r="B327" s="30" t="s">
        <v>75</v>
      </c>
      <c r="C327" s="31">
        <v>0</v>
      </c>
      <c r="D327" s="31">
        <v>0</v>
      </c>
      <c r="E327" s="31">
        <v>265</v>
      </c>
      <c r="F327" s="33"/>
    </row>
    <row r="328" spans="1:6" ht="12.75">
      <c r="A328" s="29" t="s">
        <v>282</v>
      </c>
      <c r="B328" s="30">
        <v>4002</v>
      </c>
      <c r="C328" s="31">
        <f>C329</f>
        <v>0</v>
      </c>
      <c r="D328" s="31">
        <f>D329</f>
        <v>0</v>
      </c>
      <c r="E328" s="31">
        <f>E329</f>
        <v>4955000</v>
      </c>
      <c r="F328" s="33"/>
    </row>
    <row r="329" spans="1:6" ht="12.75">
      <c r="A329" s="29" t="s">
        <v>283</v>
      </c>
      <c r="B329" s="30">
        <v>400214</v>
      </c>
      <c r="C329" s="31">
        <v>0</v>
      </c>
      <c r="D329" s="31">
        <v>0</v>
      </c>
      <c r="E329" s="31">
        <v>4955000</v>
      </c>
      <c r="F329" s="33"/>
    </row>
    <row r="330" spans="1:6" ht="12.75">
      <c r="A330" s="29" t="s">
        <v>81</v>
      </c>
      <c r="B330" s="30" t="s">
        <v>82</v>
      </c>
      <c r="C330" s="31">
        <f aca="true" t="shared" si="56" ref="C330:E332">C331</f>
        <v>12327000</v>
      </c>
      <c r="D330" s="31">
        <f t="shared" si="56"/>
        <v>1872000</v>
      </c>
      <c r="E330" s="31">
        <f t="shared" si="56"/>
        <v>1123074</v>
      </c>
      <c r="F330" s="33">
        <f aca="true" t="shared" si="57" ref="F330:F336">E330/D330</f>
        <v>0.5999326923076923</v>
      </c>
    </row>
    <row r="331" spans="1:6" ht="12.75">
      <c r="A331" s="29" t="s">
        <v>272</v>
      </c>
      <c r="B331" s="30" t="s">
        <v>84</v>
      </c>
      <c r="C331" s="31">
        <f t="shared" si="56"/>
        <v>12327000</v>
      </c>
      <c r="D331" s="31">
        <f t="shared" si="56"/>
        <v>1872000</v>
      </c>
      <c r="E331" s="31">
        <f t="shared" si="56"/>
        <v>1123074</v>
      </c>
      <c r="F331" s="33">
        <f t="shared" si="57"/>
        <v>0.5999326923076923</v>
      </c>
    </row>
    <row r="332" spans="1:6" ht="38.25">
      <c r="A332" s="29" t="s">
        <v>273</v>
      </c>
      <c r="B332" s="30" t="s">
        <v>86</v>
      </c>
      <c r="C332" s="31">
        <f t="shared" si="56"/>
        <v>12327000</v>
      </c>
      <c r="D332" s="31">
        <f t="shared" si="56"/>
        <v>1872000</v>
      </c>
      <c r="E332" s="31">
        <f t="shared" si="56"/>
        <v>1123074</v>
      </c>
      <c r="F332" s="33">
        <f t="shared" si="57"/>
        <v>0.5999326923076923</v>
      </c>
    </row>
    <row r="333" spans="1:6" ht="25.5">
      <c r="A333" s="29" t="s">
        <v>87</v>
      </c>
      <c r="B333" s="30" t="s">
        <v>88</v>
      </c>
      <c r="C333" s="31">
        <v>12327000</v>
      </c>
      <c r="D333" s="31">
        <v>1872000</v>
      </c>
      <c r="E333" s="31">
        <v>1123074</v>
      </c>
      <c r="F333" s="33">
        <f t="shared" si="57"/>
        <v>0.5999326923076923</v>
      </c>
    </row>
    <row r="334" spans="1:6" ht="25.5">
      <c r="A334" s="29" t="s">
        <v>92</v>
      </c>
      <c r="B334" s="30" t="s">
        <v>93</v>
      </c>
      <c r="C334" s="31">
        <f>C335+C339</f>
        <v>19125000</v>
      </c>
      <c r="D334" s="31">
        <f>D335+D339</f>
        <v>7815000</v>
      </c>
      <c r="E334" s="31">
        <f>E335+E339</f>
        <v>3557316</v>
      </c>
      <c r="F334" s="33">
        <f t="shared" si="57"/>
        <v>0.4551907869481766</v>
      </c>
    </row>
    <row r="335" spans="1:6" ht="25.5">
      <c r="A335" s="29" t="s">
        <v>94</v>
      </c>
      <c r="B335" s="30" t="s">
        <v>95</v>
      </c>
      <c r="C335" s="31">
        <f>C336+C337+C338</f>
        <v>19125000</v>
      </c>
      <c r="D335" s="31">
        <f>D336+D337+D338</f>
        <v>7815000</v>
      </c>
      <c r="E335" s="31">
        <f>E336+E337+E338</f>
        <v>3524809</v>
      </c>
      <c r="F335" s="33">
        <f t="shared" si="57"/>
        <v>0.4510312220089571</v>
      </c>
    </row>
    <row r="336" spans="1:6" ht="12.75">
      <c r="A336" s="29" t="s">
        <v>274</v>
      </c>
      <c r="B336" s="30" t="s">
        <v>97</v>
      </c>
      <c r="C336" s="31">
        <v>17528000</v>
      </c>
      <c r="D336" s="31">
        <v>6218000</v>
      </c>
      <c r="E336" s="31">
        <v>511538</v>
      </c>
      <c r="F336" s="33">
        <f t="shared" si="57"/>
        <v>0.0822672885172081</v>
      </c>
    </row>
    <row r="337" spans="1:6" ht="12.75">
      <c r="A337" s="29" t="s">
        <v>275</v>
      </c>
      <c r="B337" s="30" t="s">
        <v>99</v>
      </c>
      <c r="C337" s="31">
        <v>0</v>
      </c>
      <c r="D337" s="31">
        <v>0</v>
      </c>
      <c r="E337" s="31">
        <v>2214700</v>
      </c>
      <c r="F337" s="33"/>
    </row>
    <row r="338" spans="1:6" ht="12.75">
      <c r="A338" s="29" t="s">
        <v>100</v>
      </c>
      <c r="B338" s="30" t="s">
        <v>101</v>
      </c>
      <c r="C338" s="31">
        <v>1597000</v>
      </c>
      <c r="D338" s="31">
        <v>1597000</v>
      </c>
      <c r="E338" s="31">
        <v>798571</v>
      </c>
      <c r="F338" s="33">
        <f>E338/D338</f>
        <v>0.5000444583594239</v>
      </c>
    </row>
    <row r="339" spans="1:6" ht="12.75">
      <c r="A339" s="29" t="s">
        <v>102</v>
      </c>
      <c r="B339" s="30" t="s">
        <v>103</v>
      </c>
      <c r="C339" s="31">
        <v>0</v>
      </c>
      <c r="D339" s="31">
        <v>0</v>
      </c>
      <c r="E339" s="31">
        <f>E340</f>
        <v>32507</v>
      </c>
      <c r="F339" s="33"/>
    </row>
    <row r="340" spans="1:6" ht="12.75">
      <c r="A340" s="29" t="s">
        <v>275</v>
      </c>
      <c r="B340" s="30" t="s">
        <v>104</v>
      </c>
      <c r="C340" s="31">
        <v>0</v>
      </c>
      <c r="D340" s="31">
        <v>0</v>
      </c>
      <c r="E340" s="31">
        <v>32507</v>
      </c>
      <c r="F340" s="33"/>
    </row>
    <row r="341" spans="1:6" ht="25.5">
      <c r="A341" s="29" t="s">
        <v>276</v>
      </c>
      <c r="B341" s="30" t="s">
        <v>106</v>
      </c>
      <c r="C341" s="31">
        <f>C342</f>
        <v>96590000</v>
      </c>
      <c r="D341" s="31">
        <f>D342</f>
        <v>66269000</v>
      </c>
      <c r="E341" s="31">
        <f>E342</f>
        <v>8115094</v>
      </c>
      <c r="F341" s="33">
        <f aca="true" t="shared" si="58" ref="F341:F348">E341/D341</f>
        <v>0.12245686520092351</v>
      </c>
    </row>
    <row r="342" spans="1:8" ht="12.75">
      <c r="A342" s="29" t="s">
        <v>183</v>
      </c>
      <c r="B342" s="30" t="s">
        <v>184</v>
      </c>
      <c r="C342" s="31">
        <f>C370+C381+C392+C400+C407+C424+C437+C449+C454+C468</f>
        <v>96590000</v>
      </c>
      <c r="D342" s="31">
        <f>D370+D381+D392+D400+D407+D424+D437+D449+D454+D468</f>
        <v>66269000</v>
      </c>
      <c r="E342" s="31">
        <f>E370+E381+E392+E400+E407+E424+E437+E449+E454+E468</f>
        <v>8115094</v>
      </c>
      <c r="F342" s="33">
        <f t="shared" si="58"/>
        <v>0.12245686520092351</v>
      </c>
      <c r="H342" s="34"/>
    </row>
    <row r="343" spans="1:8" ht="12.75">
      <c r="A343" s="29" t="s">
        <v>185</v>
      </c>
      <c r="B343" s="30" t="s">
        <v>186</v>
      </c>
      <c r="C343" s="31">
        <f>C344</f>
        <v>7048000</v>
      </c>
      <c r="D343" s="31">
        <f>D344</f>
        <v>7048000</v>
      </c>
      <c r="E343" s="31">
        <f>E344</f>
        <v>1816000</v>
      </c>
      <c r="F343" s="33">
        <f t="shared" si="58"/>
        <v>0.2576617480136209</v>
      </c>
      <c r="H343" s="34"/>
    </row>
    <row r="344" spans="1:6" ht="12.75">
      <c r="A344" s="29" t="s">
        <v>187</v>
      </c>
      <c r="B344" s="30" t="s">
        <v>188</v>
      </c>
      <c r="C344" s="31">
        <f>C345+C346</f>
        <v>7048000</v>
      </c>
      <c r="D344" s="31">
        <f>D345+D346</f>
        <v>7048000</v>
      </c>
      <c r="E344" s="31">
        <f>E345+E346</f>
        <v>1816000</v>
      </c>
      <c r="F344" s="33">
        <f t="shared" si="58"/>
        <v>0.2576617480136209</v>
      </c>
    </row>
    <row r="345" spans="1:6" ht="25.5">
      <c r="A345" s="29" t="s">
        <v>189</v>
      </c>
      <c r="B345" s="30" t="s">
        <v>190</v>
      </c>
      <c r="C345" s="31">
        <f>C410</f>
        <v>4500000</v>
      </c>
      <c r="D345" s="31">
        <f>D410</f>
        <v>4500000</v>
      </c>
      <c r="E345" s="31">
        <f>E410</f>
        <v>700000</v>
      </c>
      <c r="F345" s="33">
        <f t="shared" si="58"/>
        <v>0.15555555555555556</v>
      </c>
    </row>
    <row r="346" spans="1:6" ht="12.75">
      <c r="A346" s="29" t="s">
        <v>191</v>
      </c>
      <c r="B346" s="30" t="s">
        <v>192</v>
      </c>
      <c r="C346" s="31">
        <f>C440+C427+C384</f>
        <v>2548000</v>
      </c>
      <c r="D346" s="31">
        <f>D440+D427+D384</f>
        <v>2548000</v>
      </c>
      <c r="E346" s="31">
        <f>E440+E427+E384</f>
        <v>1116000</v>
      </c>
      <c r="F346" s="33">
        <f t="shared" si="58"/>
        <v>0.4379905808477237</v>
      </c>
    </row>
    <row r="347" spans="1:6" ht="12.75">
      <c r="A347" s="29" t="s">
        <v>193</v>
      </c>
      <c r="B347" s="30" t="s">
        <v>194</v>
      </c>
      <c r="C347" s="31">
        <f>C348</f>
        <v>8190000</v>
      </c>
      <c r="D347" s="31">
        <f>D348</f>
        <v>7190000</v>
      </c>
      <c r="E347" s="31">
        <f>E348</f>
        <v>5599</v>
      </c>
      <c r="F347" s="33">
        <f t="shared" si="58"/>
        <v>0.0007787204450625869</v>
      </c>
    </row>
    <row r="348" spans="1:6" ht="25.5">
      <c r="A348" s="29" t="s">
        <v>195</v>
      </c>
      <c r="B348" s="30" t="s">
        <v>196</v>
      </c>
      <c r="C348" s="31">
        <f>C349+C350</f>
        <v>8190000</v>
      </c>
      <c r="D348" s="31">
        <f>D349+D350</f>
        <v>7190000</v>
      </c>
      <c r="E348" s="31">
        <f>E349+E350</f>
        <v>5599</v>
      </c>
      <c r="F348" s="33">
        <f t="shared" si="58"/>
        <v>0.0007787204450625869</v>
      </c>
    </row>
    <row r="349" spans="1:6" ht="12.75">
      <c r="A349" s="29" t="s">
        <v>197</v>
      </c>
      <c r="B349" s="30" t="s">
        <v>198</v>
      </c>
      <c r="C349" s="31">
        <f>C413+C452</f>
        <v>3299000</v>
      </c>
      <c r="D349" s="31">
        <f>D413+D452</f>
        <v>3299000</v>
      </c>
      <c r="E349" s="31">
        <f>E413+E452</f>
        <v>0</v>
      </c>
      <c r="F349" s="33"/>
    </row>
    <row r="350" spans="1:6" ht="12.75">
      <c r="A350" s="29" t="s">
        <v>199</v>
      </c>
      <c r="B350" s="30" t="s">
        <v>200</v>
      </c>
      <c r="C350" s="31">
        <f>C471</f>
        <v>4891000</v>
      </c>
      <c r="D350" s="31">
        <f>D471</f>
        <v>3891000</v>
      </c>
      <c r="E350" s="31">
        <f>E471</f>
        <v>5599</v>
      </c>
      <c r="F350" s="33">
        <f aca="true" t="shared" si="59" ref="F350:F364">E350/D350</f>
        <v>0.0014389617065021845</v>
      </c>
    </row>
    <row r="351" spans="1:6" ht="25.5">
      <c r="A351" s="29" t="s">
        <v>201</v>
      </c>
      <c r="B351" s="30" t="s">
        <v>202</v>
      </c>
      <c r="C351" s="31">
        <f>C352+C356</f>
        <v>32424000</v>
      </c>
      <c r="D351" s="31">
        <f>D352+D356</f>
        <v>13145000</v>
      </c>
      <c r="E351" s="31">
        <f>E352+E356</f>
        <v>4332595</v>
      </c>
      <c r="F351" s="33">
        <f t="shared" si="59"/>
        <v>0.3296002282236592</v>
      </c>
    </row>
    <row r="352" spans="1:6" ht="25.5">
      <c r="A352" s="29" t="s">
        <v>203</v>
      </c>
      <c r="B352" s="30" t="s">
        <v>204</v>
      </c>
      <c r="C352" s="31">
        <f>C353+C354+C355</f>
        <v>31899000</v>
      </c>
      <c r="D352" s="31">
        <f>D353+D354+D355</f>
        <v>12620000</v>
      </c>
      <c r="E352" s="31">
        <f>E353+E354+E355</f>
        <v>4025501</v>
      </c>
      <c r="F352" s="33">
        <f t="shared" si="59"/>
        <v>0.3189778922345483</v>
      </c>
    </row>
    <row r="353" spans="1:6" ht="12.75">
      <c r="A353" s="29" t="s">
        <v>205</v>
      </c>
      <c r="B353" s="30" t="s">
        <v>206</v>
      </c>
      <c r="C353" s="31">
        <f aca="true" t="shared" si="60" ref="C353:E354">C474+C457+C416</f>
        <v>8136000</v>
      </c>
      <c r="D353" s="31">
        <f t="shared" si="60"/>
        <v>2670000</v>
      </c>
      <c r="E353" s="31">
        <f t="shared" si="60"/>
        <v>1152535</v>
      </c>
      <c r="F353" s="33">
        <f t="shared" si="59"/>
        <v>0.43166104868913857</v>
      </c>
    </row>
    <row r="354" spans="1:6" ht="12.75">
      <c r="A354" s="29" t="s">
        <v>207</v>
      </c>
      <c r="B354" s="30" t="s">
        <v>208</v>
      </c>
      <c r="C354" s="31">
        <f t="shared" si="60"/>
        <v>17559000</v>
      </c>
      <c r="D354" s="31">
        <f t="shared" si="60"/>
        <v>5833000</v>
      </c>
      <c r="E354" s="31">
        <f t="shared" si="60"/>
        <v>2519799</v>
      </c>
      <c r="F354" s="33">
        <f t="shared" si="59"/>
        <v>0.43199022801302933</v>
      </c>
    </row>
    <row r="355" spans="1:6" ht="12.75">
      <c r="A355" s="29" t="s">
        <v>209</v>
      </c>
      <c r="B355" s="30" t="s">
        <v>210</v>
      </c>
      <c r="C355" s="31">
        <f>C476+C430+C418</f>
        <v>6204000</v>
      </c>
      <c r="D355" s="31">
        <f>D476+D430+D418</f>
        <v>4117000</v>
      </c>
      <c r="E355" s="31">
        <f>E476+E430+E418</f>
        <v>353167</v>
      </c>
      <c r="F355" s="33">
        <f t="shared" si="59"/>
        <v>0.08578260869565217</v>
      </c>
    </row>
    <row r="356" spans="1:6" ht="12.75">
      <c r="A356" s="29" t="s">
        <v>211</v>
      </c>
      <c r="B356" s="30" t="s">
        <v>212</v>
      </c>
      <c r="C356" s="31">
        <f>C357+C358</f>
        <v>525000</v>
      </c>
      <c r="D356" s="31">
        <f>D357+D358</f>
        <v>525000</v>
      </c>
      <c r="E356" s="31">
        <f>E357+E358</f>
        <v>307094</v>
      </c>
      <c r="F356" s="33">
        <f t="shared" si="59"/>
        <v>0.5849409523809523</v>
      </c>
    </row>
    <row r="357" spans="1:6" ht="12.75">
      <c r="A357" s="29" t="s">
        <v>205</v>
      </c>
      <c r="B357" s="30" t="s">
        <v>213</v>
      </c>
      <c r="C357" s="31">
        <f aca="true" t="shared" si="61" ref="C357:E358">C373</f>
        <v>50000</v>
      </c>
      <c r="D357" s="31">
        <f t="shared" si="61"/>
        <v>50000</v>
      </c>
      <c r="E357" s="31">
        <f t="shared" si="61"/>
        <v>27644</v>
      </c>
      <c r="F357" s="33">
        <f t="shared" si="59"/>
        <v>0.55288</v>
      </c>
    </row>
    <row r="358" spans="1:6" ht="12.75">
      <c r="A358" s="29" t="s">
        <v>207</v>
      </c>
      <c r="B358" s="30" t="s">
        <v>214</v>
      </c>
      <c r="C358" s="31">
        <f t="shared" si="61"/>
        <v>475000</v>
      </c>
      <c r="D358" s="31">
        <f t="shared" si="61"/>
        <v>475000</v>
      </c>
      <c r="E358" s="31">
        <f t="shared" si="61"/>
        <v>279450</v>
      </c>
      <c r="F358" s="33">
        <f t="shared" si="59"/>
        <v>0.5883157894736842</v>
      </c>
    </row>
    <row r="359" spans="1:6" ht="12.75">
      <c r="A359" s="29" t="s">
        <v>215</v>
      </c>
      <c r="B359" s="30" t="s">
        <v>216</v>
      </c>
      <c r="C359" s="31">
        <f aca="true" t="shared" si="62" ref="C359:E360">C360</f>
        <v>42223998</v>
      </c>
      <c r="D359" s="31">
        <f t="shared" si="62"/>
        <v>32181999</v>
      </c>
      <c r="E359" s="31">
        <f t="shared" si="62"/>
        <v>2298484</v>
      </c>
      <c r="F359" s="33">
        <f t="shared" si="59"/>
        <v>0.07142141791751346</v>
      </c>
    </row>
    <row r="360" spans="1:6" ht="12.75">
      <c r="A360" s="29" t="s">
        <v>217</v>
      </c>
      <c r="B360" s="30" t="s">
        <v>218</v>
      </c>
      <c r="C360" s="31">
        <f t="shared" si="62"/>
        <v>42223998</v>
      </c>
      <c r="D360" s="31">
        <f t="shared" si="62"/>
        <v>32181999</v>
      </c>
      <c r="E360" s="31">
        <f t="shared" si="62"/>
        <v>2298484</v>
      </c>
      <c r="F360" s="33">
        <f t="shared" si="59"/>
        <v>0.07142141791751346</v>
      </c>
    </row>
    <row r="361" spans="1:6" ht="12.75">
      <c r="A361" s="29" t="s">
        <v>219</v>
      </c>
      <c r="B361" s="30" t="s">
        <v>220</v>
      </c>
      <c r="C361" s="31">
        <f>C362+C363+C364</f>
        <v>42223998</v>
      </c>
      <c r="D361" s="31">
        <f>D362+D363+D364</f>
        <v>32181999</v>
      </c>
      <c r="E361" s="31">
        <f>E362+E363+E364</f>
        <v>2298484</v>
      </c>
      <c r="F361" s="33">
        <f t="shared" si="59"/>
        <v>0.07142141791751346</v>
      </c>
    </row>
    <row r="362" spans="1:6" ht="12.75">
      <c r="A362" s="29" t="s">
        <v>221</v>
      </c>
      <c r="B362" s="30" t="s">
        <v>222</v>
      </c>
      <c r="C362" s="31">
        <v>-2</v>
      </c>
      <c r="D362" s="31">
        <v>-1</v>
      </c>
      <c r="E362" s="31">
        <v>0</v>
      </c>
      <c r="F362" s="33">
        <f t="shared" si="59"/>
        <v>0</v>
      </c>
    </row>
    <row r="363" spans="1:6" ht="12.75">
      <c r="A363" s="29" t="s">
        <v>223</v>
      </c>
      <c r="B363" s="30" t="s">
        <v>224</v>
      </c>
      <c r="C363" s="31">
        <f>C480</f>
        <v>3234000</v>
      </c>
      <c r="D363" s="31">
        <f>D480</f>
        <v>3234000</v>
      </c>
      <c r="E363" s="31">
        <f>E480</f>
        <v>601099</v>
      </c>
      <c r="F363" s="33">
        <f t="shared" si="59"/>
        <v>0.18586858379715523</v>
      </c>
    </row>
    <row r="364" spans="1:6" ht="12.75">
      <c r="A364" s="29" t="s">
        <v>225</v>
      </c>
      <c r="B364" s="30" t="s">
        <v>226</v>
      </c>
      <c r="C364" s="31">
        <f>C481+C462+C435+C389</f>
        <v>38990000</v>
      </c>
      <c r="D364" s="31">
        <f>D481+D462+D435+D389</f>
        <v>28948000</v>
      </c>
      <c r="E364" s="31">
        <f>E481+E462+E435+E389</f>
        <v>1697385</v>
      </c>
      <c r="F364" s="33">
        <f t="shared" si="59"/>
        <v>0.05863565704021003</v>
      </c>
    </row>
    <row r="365" spans="1:6" ht="25.5">
      <c r="A365" s="29" t="s">
        <v>227</v>
      </c>
      <c r="B365" s="30" t="s">
        <v>228</v>
      </c>
      <c r="C365" s="31">
        <f aca="true" t="shared" si="63" ref="C365:E366">C366</f>
        <v>0</v>
      </c>
      <c r="D365" s="31">
        <f t="shared" si="63"/>
        <v>0</v>
      </c>
      <c r="E365" s="31">
        <f t="shared" si="63"/>
        <v>-664035</v>
      </c>
      <c r="F365" s="33"/>
    </row>
    <row r="366" spans="1:6" ht="12.75">
      <c r="A366" s="29" t="s">
        <v>229</v>
      </c>
      <c r="B366" s="30" t="s">
        <v>230</v>
      </c>
      <c r="C366" s="31">
        <f t="shared" si="63"/>
        <v>0</v>
      </c>
      <c r="D366" s="31">
        <f t="shared" si="63"/>
        <v>0</v>
      </c>
      <c r="E366" s="31">
        <f t="shared" si="63"/>
        <v>-664035</v>
      </c>
      <c r="F366" s="33"/>
    </row>
    <row r="367" spans="1:6" ht="25.5">
      <c r="A367" s="29" t="s">
        <v>231</v>
      </c>
      <c r="B367" s="30" t="s">
        <v>232</v>
      </c>
      <c r="C367" s="31">
        <f>C484+C465</f>
        <v>0</v>
      </c>
      <c r="D367" s="31">
        <f>D484+D465</f>
        <v>0</v>
      </c>
      <c r="E367" s="31">
        <f>E484+E465</f>
        <v>-664035</v>
      </c>
      <c r="F367" s="33"/>
    </row>
    <row r="368" spans="1:6" ht="12.75">
      <c r="A368" s="29" t="s">
        <v>277</v>
      </c>
      <c r="B368" s="30" t="s">
        <v>234</v>
      </c>
      <c r="C368" s="31">
        <f>C369+C380</f>
        <v>4851000</v>
      </c>
      <c r="D368" s="31">
        <f>D369+D380</f>
        <v>4851000</v>
      </c>
      <c r="E368" s="31">
        <f>E369+E380</f>
        <v>878065</v>
      </c>
      <c r="F368" s="33">
        <f aca="true" t="shared" si="64" ref="F368:F395">E368/D368</f>
        <v>0.18100700886415172</v>
      </c>
    </row>
    <row r="369" spans="1:6" ht="12.75">
      <c r="A369" s="29" t="s">
        <v>235</v>
      </c>
      <c r="B369" s="30" t="s">
        <v>188</v>
      </c>
      <c r="C369" s="31">
        <f>C370</f>
        <v>4314000</v>
      </c>
      <c r="D369" s="31">
        <f>D370</f>
        <v>4314000</v>
      </c>
      <c r="E369" s="31">
        <f>E370</f>
        <v>606552</v>
      </c>
      <c r="F369" s="33">
        <f t="shared" si="64"/>
        <v>0.14060083449235047</v>
      </c>
    </row>
    <row r="370" spans="1:6" ht="12.75">
      <c r="A370" s="29" t="s">
        <v>183</v>
      </c>
      <c r="B370" s="30" t="s">
        <v>184</v>
      </c>
      <c r="C370" s="31">
        <f>C371+C375</f>
        <v>4314000</v>
      </c>
      <c r="D370" s="31">
        <f>D371+D375</f>
        <v>4314000</v>
      </c>
      <c r="E370" s="31">
        <f>E371+E375</f>
        <v>606552</v>
      </c>
      <c r="F370" s="33">
        <f t="shared" si="64"/>
        <v>0.14060083449235047</v>
      </c>
    </row>
    <row r="371" spans="1:6" ht="25.5">
      <c r="A371" s="29" t="s">
        <v>201</v>
      </c>
      <c r="B371" s="30" t="s">
        <v>202</v>
      </c>
      <c r="C371" s="31">
        <f>C372</f>
        <v>525000</v>
      </c>
      <c r="D371" s="31">
        <f>D372</f>
        <v>525000</v>
      </c>
      <c r="E371" s="31">
        <f>E372</f>
        <v>307094</v>
      </c>
      <c r="F371" s="33">
        <f t="shared" si="64"/>
        <v>0.5849409523809523</v>
      </c>
    </row>
    <row r="372" spans="1:6" ht="12.75">
      <c r="A372" s="29" t="s">
        <v>211</v>
      </c>
      <c r="B372" s="30" t="s">
        <v>212</v>
      </c>
      <c r="C372" s="31">
        <f>C373+C374</f>
        <v>525000</v>
      </c>
      <c r="D372" s="31">
        <f>D373+D374</f>
        <v>525000</v>
      </c>
      <c r="E372" s="31">
        <f>E373+E374</f>
        <v>307094</v>
      </c>
      <c r="F372" s="33">
        <f t="shared" si="64"/>
        <v>0.5849409523809523</v>
      </c>
    </row>
    <row r="373" spans="1:6" ht="12.75">
      <c r="A373" s="29" t="s">
        <v>205</v>
      </c>
      <c r="B373" s="30" t="s">
        <v>213</v>
      </c>
      <c r="C373" s="31">
        <v>50000</v>
      </c>
      <c r="D373" s="31">
        <v>50000</v>
      </c>
      <c r="E373" s="31">
        <v>27644</v>
      </c>
      <c r="F373" s="33">
        <f t="shared" si="64"/>
        <v>0.55288</v>
      </c>
    </row>
    <row r="374" spans="1:6" ht="12.75">
      <c r="A374" s="29" t="s">
        <v>207</v>
      </c>
      <c r="B374" s="30" t="s">
        <v>214</v>
      </c>
      <c r="C374" s="31">
        <v>475000</v>
      </c>
      <c r="D374" s="31">
        <v>475000</v>
      </c>
      <c r="E374" s="31">
        <v>279450</v>
      </c>
      <c r="F374" s="33">
        <f t="shared" si="64"/>
        <v>0.5883157894736842</v>
      </c>
    </row>
    <row r="375" spans="1:6" ht="12.75">
      <c r="A375" s="29" t="s">
        <v>215</v>
      </c>
      <c r="B375" s="30" t="s">
        <v>216</v>
      </c>
      <c r="C375" s="31">
        <f aca="true" t="shared" si="65" ref="C375:E376">C376</f>
        <v>3789000</v>
      </c>
      <c r="D375" s="31">
        <f t="shared" si="65"/>
        <v>3789000</v>
      </c>
      <c r="E375" s="31">
        <f t="shared" si="65"/>
        <v>299458</v>
      </c>
      <c r="F375" s="33">
        <f t="shared" si="64"/>
        <v>0.07903351807864872</v>
      </c>
    </row>
    <row r="376" spans="1:6" ht="12.75">
      <c r="A376" s="29" t="s">
        <v>217</v>
      </c>
      <c r="B376" s="30" t="s">
        <v>218</v>
      </c>
      <c r="C376" s="31">
        <f t="shared" si="65"/>
        <v>3789000</v>
      </c>
      <c r="D376" s="31">
        <f t="shared" si="65"/>
        <v>3789000</v>
      </c>
      <c r="E376" s="31">
        <f t="shared" si="65"/>
        <v>299458</v>
      </c>
      <c r="F376" s="33">
        <f t="shared" si="64"/>
        <v>0.07903351807864872</v>
      </c>
    </row>
    <row r="377" spans="1:6" ht="12.75">
      <c r="A377" s="29" t="s">
        <v>219</v>
      </c>
      <c r="B377" s="30" t="s">
        <v>220</v>
      </c>
      <c r="C377" s="31">
        <f>C378+C379</f>
        <v>3789000</v>
      </c>
      <c r="D377" s="31">
        <f>D378+D379</f>
        <v>3789000</v>
      </c>
      <c r="E377" s="31">
        <f>E378+E379</f>
        <v>299458</v>
      </c>
      <c r="F377" s="33">
        <f t="shared" si="64"/>
        <v>0.07903351807864872</v>
      </c>
    </row>
    <row r="378" spans="1:6" ht="12.75">
      <c r="A378" s="29" t="s">
        <v>223</v>
      </c>
      <c r="B378" s="30" t="s">
        <v>224</v>
      </c>
      <c r="C378" s="31">
        <v>617000</v>
      </c>
      <c r="D378" s="31">
        <v>617000</v>
      </c>
      <c r="E378" s="31">
        <v>0</v>
      </c>
      <c r="F378" s="33">
        <f t="shared" si="64"/>
        <v>0</v>
      </c>
    </row>
    <row r="379" spans="1:6" ht="12.75">
      <c r="A379" s="29" t="s">
        <v>225</v>
      </c>
      <c r="B379" s="30" t="s">
        <v>226</v>
      </c>
      <c r="C379" s="31">
        <v>3172000</v>
      </c>
      <c r="D379" s="31">
        <v>3172000</v>
      </c>
      <c r="E379" s="31">
        <v>299458</v>
      </c>
      <c r="F379" s="33">
        <f t="shared" si="64"/>
        <v>0.09440668348045397</v>
      </c>
    </row>
    <row r="380" spans="1:6" ht="12.75">
      <c r="A380" s="29" t="s">
        <v>236</v>
      </c>
      <c r="B380" s="30" t="s">
        <v>237</v>
      </c>
      <c r="C380" s="31">
        <f>C381</f>
        <v>537000</v>
      </c>
      <c r="D380" s="31">
        <f>D381</f>
        <v>537000</v>
      </c>
      <c r="E380" s="31">
        <f>E381</f>
        <v>271513</v>
      </c>
      <c r="F380" s="33">
        <f t="shared" si="64"/>
        <v>0.505610800744879</v>
      </c>
    </row>
    <row r="381" spans="1:6" ht="12.75">
      <c r="A381" s="29" t="s">
        <v>183</v>
      </c>
      <c r="B381" s="30" t="s">
        <v>184</v>
      </c>
      <c r="C381" s="31">
        <f>C382+C385</f>
        <v>537000</v>
      </c>
      <c r="D381" s="31">
        <f>D382+D385</f>
        <v>537000</v>
      </c>
      <c r="E381" s="31">
        <f>E382+E385</f>
        <v>271513</v>
      </c>
      <c r="F381" s="33">
        <f t="shared" si="64"/>
        <v>0.505610800744879</v>
      </c>
    </row>
    <row r="382" spans="1:6" ht="12.75">
      <c r="A382" s="29" t="s">
        <v>185</v>
      </c>
      <c r="B382" s="30" t="s">
        <v>186</v>
      </c>
      <c r="C382" s="31">
        <v>81000</v>
      </c>
      <c r="D382" s="31">
        <v>81000</v>
      </c>
      <c r="E382" s="31">
        <f>E383</f>
        <v>81000</v>
      </c>
      <c r="F382" s="33">
        <f t="shared" si="64"/>
        <v>1</v>
      </c>
    </row>
    <row r="383" spans="1:6" ht="12.75">
      <c r="A383" s="29" t="s">
        <v>187</v>
      </c>
      <c r="B383" s="30" t="s">
        <v>188</v>
      </c>
      <c r="C383" s="31">
        <v>81000</v>
      </c>
      <c r="D383" s="31">
        <v>81000</v>
      </c>
      <c r="E383" s="31">
        <f>E384</f>
        <v>81000</v>
      </c>
      <c r="F383" s="33">
        <f t="shared" si="64"/>
        <v>1</v>
      </c>
    </row>
    <row r="384" spans="1:6" ht="12.75">
      <c r="A384" s="29" t="s">
        <v>191</v>
      </c>
      <c r="B384" s="30" t="s">
        <v>192</v>
      </c>
      <c r="C384" s="31">
        <v>81000</v>
      </c>
      <c r="D384" s="31">
        <v>81000</v>
      </c>
      <c r="E384" s="31">
        <v>81000</v>
      </c>
      <c r="F384" s="33">
        <f t="shared" si="64"/>
        <v>1</v>
      </c>
    </row>
    <row r="385" spans="1:6" ht="12.75">
      <c r="A385" s="29" t="s">
        <v>215</v>
      </c>
      <c r="B385" s="30" t="s">
        <v>216</v>
      </c>
      <c r="C385" s="31">
        <f aca="true" t="shared" si="66" ref="C385:E386">C386</f>
        <v>456000</v>
      </c>
      <c r="D385" s="31">
        <f t="shared" si="66"/>
        <v>456000</v>
      </c>
      <c r="E385" s="31">
        <f t="shared" si="66"/>
        <v>190513</v>
      </c>
      <c r="F385" s="33">
        <f t="shared" si="64"/>
        <v>0.4177916666666667</v>
      </c>
    </row>
    <row r="386" spans="1:6" ht="12.75">
      <c r="A386" s="29" t="s">
        <v>217</v>
      </c>
      <c r="B386" s="30" t="s">
        <v>218</v>
      </c>
      <c r="C386" s="31">
        <f t="shared" si="66"/>
        <v>456000</v>
      </c>
      <c r="D386" s="31">
        <f t="shared" si="66"/>
        <v>456000</v>
      </c>
      <c r="E386" s="31">
        <f t="shared" si="66"/>
        <v>190513</v>
      </c>
      <c r="F386" s="33">
        <f t="shared" si="64"/>
        <v>0.4177916666666667</v>
      </c>
    </row>
    <row r="387" spans="1:6" ht="12.75">
      <c r="A387" s="29" t="s">
        <v>219</v>
      </c>
      <c r="B387" s="30" t="s">
        <v>220</v>
      </c>
      <c r="C387" s="31">
        <f>C388+C389</f>
        <v>456000</v>
      </c>
      <c r="D387" s="31">
        <f>D388+D389</f>
        <v>456000</v>
      </c>
      <c r="E387" s="31">
        <f>E388+E389</f>
        <v>190513</v>
      </c>
      <c r="F387" s="33">
        <f t="shared" si="64"/>
        <v>0.4177916666666667</v>
      </c>
    </row>
    <row r="388" spans="1:6" ht="12.75">
      <c r="A388" s="29" t="s">
        <v>223</v>
      </c>
      <c r="B388" s="30" t="s">
        <v>224</v>
      </c>
      <c r="C388" s="31">
        <v>100000</v>
      </c>
      <c r="D388" s="31">
        <v>100000</v>
      </c>
      <c r="E388" s="31">
        <v>0</v>
      </c>
      <c r="F388" s="33">
        <f t="shared" si="64"/>
        <v>0</v>
      </c>
    </row>
    <row r="389" spans="1:6" ht="12.75">
      <c r="A389" s="29" t="s">
        <v>225</v>
      </c>
      <c r="B389" s="30" t="s">
        <v>226</v>
      </c>
      <c r="C389" s="31">
        <v>356000</v>
      </c>
      <c r="D389" s="31">
        <v>356000</v>
      </c>
      <c r="E389" s="31">
        <v>190513</v>
      </c>
      <c r="F389" s="33">
        <f t="shared" si="64"/>
        <v>0.5351488764044944</v>
      </c>
    </row>
    <row r="390" spans="1:6" ht="25.5">
      <c r="A390" s="29" t="s">
        <v>239</v>
      </c>
      <c r="B390" s="30" t="s">
        <v>158</v>
      </c>
      <c r="C390" s="31">
        <f aca="true" t="shared" si="67" ref="C390:E394">C391</f>
        <v>71000</v>
      </c>
      <c r="D390" s="31">
        <f t="shared" si="67"/>
        <v>71000</v>
      </c>
      <c r="E390" s="31">
        <f t="shared" si="67"/>
        <v>0</v>
      </c>
      <c r="F390" s="33">
        <f t="shared" si="64"/>
        <v>0</v>
      </c>
    </row>
    <row r="391" spans="1:6" ht="12.75">
      <c r="A391" s="29" t="s">
        <v>240</v>
      </c>
      <c r="B391" s="30" t="s">
        <v>241</v>
      </c>
      <c r="C391" s="31">
        <f t="shared" si="67"/>
        <v>71000</v>
      </c>
      <c r="D391" s="31">
        <f t="shared" si="67"/>
        <v>71000</v>
      </c>
      <c r="E391" s="31">
        <f t="shared" si="67"/>
        <v>0</v>
      </c>
      <c r="F391" s="33">
        <f t="shared" si="64"/>
        <v>0</v>
      </c>
    </row>
    <row r="392" spans="1:6" ht="12.75">
      <c r="A392" s="29" t="s">
        <v>183</v>
      </c>
      <c r="B392" s="30" t="s">
        <v>184</v>
      </c>
      <c r="C392" s="31">
        <f t="shared" si="67"/>
        <v>71000</v>
      </c>
      <c r="D392" s="31">
        <f t="shared" si="67"/>
        <v>71000</v>
      </c>
      <c r="E392" s="31">
        <f t="shared" si="67"/>
        <v>0</v>
      </c>
      <c r="F392" s="33">
        <f t="shared" si="64"/>
        <v>0</v>
      </c>
    </row>
    <row r="393" spans="1:6" ht="12.75">
      <c r="A393" s="29" t="s">
        <v>215</v>
      </c>
      <c r="B393" s="30" t="s">
        <v>216</v>
      </c>
      <c r="C393" s="31">
        <f t="shared" si="67"/>
        <v>71000</v>
      </c>
      <c r="D393" s="31">
        <f t="shared" si="67"/>
        <v>71000</v>
      </c>
      <c r="E393" s="31">
        <f t="shared" si="67"/>
        <v>0</v>
      </c>
      <c r="F393" s="33">
        <f t="shared" si="64"/>
        <v>0</v>
      </c>
    </row>
    <row r="394" spans="1:6" ht="12.75">
      <c r="A394" s="29" t="s">
        <v>217</v>
      </c>
      <c r="B394" s="30" t="s">
        <v>218</v>
      </c>
      <c r="C394" s="31">
        <f t="shared" si="67"/>
        <v>71000</v>
      </c>
      <c r="D394" s="31">
        <f t="shared" si="67"/>
        <v>71000</v>
      </c>
      <c r="E394" s="31">
        <f t="shared" si="67"/>
        <v>0</v>
      </c>
      <c r="F394" s="33">
        <f t="shared" si="64"/>
        <v>0</v>
      </c>
    </row>
    <row r="395" spans="1:6" ht="12.75">
      <c r="A395" s="29" t="s">
        <v>219</v>
      </c>
      <c r="B395" s="30" t="s">
        <v>220</v>
      </c>
      <c r="C395" s="31">
        <f>C396+C397</f>
        <v>71000</v>
      </c>
      <c r="D395" s="31">
        <f>D396+D397</f>
        <v>71000</v>
      </c>
      <c r="E395" s="31">
        <f>E396+E397</f>
        <v>0</v>
      </c>
      <c r="F395" s="33">
        <f t="shared" si="64"/>
        <v>0</v>
      </c>
    </row>
    <row r="396" spans="1:6" ht="12.75">
      <c r="A396" s="29" t="s">
        <v>223</v>
      </c>
      <c r="B396" s="30" t="s">
        <v>224</v>
      </c>
      <c r="C396" s="31">
        <v>58000</v>
      </c>
      <c r="D396" s="31">
        <v>58000</v>
      </c>
      <c r="E396" s="31">
        <v>0</v>
      </c>
      <c r="F396" s="33"/>
    </row>
    <row r="397" spans="1:6" ht="12.75">
      <c r="A397" s="29" t="s">
        <v>225</v>
      </c>
      <c r="B397" s="30" t="s">
        <v>226</v>
      </c>
      <c r="C397" s="31">
        <v>13000</v>
      </c>
      <c r="D397" s="31">
        <v>13000</v>
      </c>
      <c r="E397" s="31">
        <v>0</v>
      </c>
      <c r="F397" s="33">
        <f aca="true" t="shared" si="68" ref="F397:F428">E397/D397</f>
        <v>0</v>
      </c>
    </row>
    <row r="398" spans="1:6" ht="12.75">
      <c r="A398" s="29" t="s">
        <v>278</v>
      </c>
      <c r="B398" s="30" t="s">
        <v>243</v>
      </c>
      <c r="C398" s="31">
        <v>34587000</v>
      </c>
      <c r="D398" s="31">
        <v>16011000</v>
      </c>
      <c r="E398" s="31">
        <f>E399+E406+E423+E436</f>
        <v>5569890</v>
      </c>
      <c r="F398" s="33">
        <f t="shared" si="68"/>
        <v>0.34787895821622633</v>
      </c>
    </row>
    <row r="399" spans="1:6" ht="12.75">
      <c r="A399" s="29" t="s">
        <v>244</v>
      </c>
      <c r="B399" s="30" t="s">
        <v>245</v>
      </c>
      <c r="C399" s="31">
        <v>367000</v>
      </c>
      <c r="D399" s="31">
        <v>367000</v>
      </c>
      <c r="E399" s="31">
        <f>E400</f>
        <v>6443</v>
      </c>
      <c r="F399" s="33">
        <f t="shared" si="68"/>
        <v>0.017555858310626702</v>
      </c>
    </row>
    <row r="400" spans="1:6" ht="12.75">
      <c r="A400" s="29" t="s">
        <v>183</v>
      </c>
      <c r="B400" s="30" t="s">
        <v>184</v>
      </c>
      <c r="C400" s="31">
        <v>367000</v>
      </c>
      <c r="D400" s="31">
        <v>367000</v>
      </c>
      <c r="E400" s="31">
        <f>E401</f>
        <v>6443</v>
      </c>
      <c r="F400" s="33">
        <f t="shared" si="68"/>
        <v>0.017555858310626702</v>
      </c>
    </row>
    <row r="401" spans="1:6" ht="12.75">
      <c r="A401" s="29" t="s">
        <v>215</v>
      </c>
      <c r="B401" s="30" t="s">
        <v>216</v>
      </c>
      <c r="C401" s="31">
        <v>367000</v>
      </c>
      <c r="D401" s="31">
        <v>367000</v>
      </c>
      <c r="E401" s="31">
        <f>E402</f>
        <v>6443</v>
      </c>
      <c r="F401" s="33">
        <f t="shared" si="68"/>
        <v>0.017555858310626702</v>
      </c>
    </row>
    <row r="402" spans="1:6" ht="12.75">
      <c r="A402" s="29" t="s">
        <v>217</v>
      </c>
      <c r="B402" s="30" t="s">
        <v>218</v>
      </c>
      <c r="C402" s="31">
        <v>367000</v>
      </c>
      <c r="D402" s="31">
        <v>367000</v>
      </c>
      <c r="E402" s="31">
        <f>E403</f>
        <v>6443</v>
      </c>
      <c r="F402" s="33">
        <f t="shared" si="68"/>
        <v>0.017555858310626702</v>
      </c>
    </row>
    <row r="403" spans="1:6" ht="12.75">
      <c r="A403" s="29" t="s">
        <v>219</v>
      </c>
      <c r="B403" s="30" t="s">
        <v>220</v>
      </c>
      <c r="C403" s="31">
        <v>367000</v>
      </c>
      <c r="D403" s="31">
        <v>367000</v>
      </c>
      <c r="E403" s="31">
        <f>E404+E405</f>
        <v>6443</v>
      </c>
      <c r="F403" s="33">
        <f t="shared" si="68"/>
        <v>0.017555858310626702</v>
      </c>
    </row>
    <row r="404" spans="1:6" ht="12.75">
      <c r="A404" s="29" t="s">
        <v>223</v>
      </c>
      <c r="B404" s="30" t="s">
        <v>224</v>
      </c>
      <c r="C404" s="31">
        <v>58000</v>
      </c>
      <c r="D404" s="31">
        <v>58000</v>
      </c>
      <c r="E404" s="31">
        <v>0</v>
      </c>
      <c r="F404" s="33">
        <f t="shared" si="68"/>
        <v>0</v>
      </c>
    </row>
    <row r="405" spans="1:6" ht="12.75">
      <c r="A405" s="29" t="s">
        <v>225</v>
      </c>
      <c r="B405" s="30" t="s">
        <v>226</v>
      </c>
      <c r="C405" s="31">
        <v>13000</v>
      </c>
      <c r="D405" s="31">
        <v>13000</v>
      </c>
      <c r="E405" s="31">
        <v>6443</v>
      </c>
      <c r="F405" s="33">
        <f t="shared" si="68"/>
        <v>0.4956153846153846</v>
      </c>
    </row>
    <row r="406" spans="1:6" ht="12.75">
      <c r="A406" s="29" t="s">
        <v>246</v>
      </c>
      <c r="B406" s="30" t="s">
        <v>247</v>
      </c>
      <c r="C406" s="31">
        <f>C407</f>
        <v>27412000</v>
      </c>
      <c r="D406" s="31">
        <f>D407</f>
        <v>13484000</v>
      </c>
      <c r="E406" s="31">
        <f>E407</f>
        <v>4424914</v>
      </c>
      <c r="F406" s="33">
        <f t="shared" si="68"/>
        <v>0.32816033817858203</v>
      </c>
    </row>
    <row r="407" spans="1:6" ht="12.75">
      <c r="A407" s="29" t="s">
        <v>183</v>
      </c>
      <c r="B407" s="30" t="s">
        <v>184</v>
      </c>
      <c r="C407" s="31">
        <f>C408+C411+C414+C419</f>
        <v>27412000</v>
      </c>
      <c r="D407" s="31">
        <f>D408+D411+D414+D419</f>
        <v>13484000</v>
      </c>
      <c r="E407" s="31">
        <f>E408+E411+E414+E419</f>
        <v>4424914</v>
      </c>
      <c r="F407" s="33">
        <f t="shared" si="68"/>
        <v>0.32816033817858203</v>
      </c>
    </row>
    <row r="408" spans="1:6" ht="12.75">
      <c r="A408" s="29" t="s">
        <v>185</v>
      </c>
      <c r="B408" s="30" t="s">
        <v>186</v>
      </c>
      <c r="C408" s="31">
        <f aca="true" t="shared" si="69" ref="C408:E409">C409</f>
        <v>4500000</v>
      </c>
      <c r="D408" s="31">
        <f t="shared" si="69"/>
        <v>4500000</v>
      </c>
      <c r="E408" s="31">
        <f t="shared" si="69"/>
        <v>700000</v>
      </c>
      <c r="F408" s="33">
        <f t="shared" si="68"/>
        <v>0.15555555555555556</v>
      </c>
    </row>
    <row r="409" spans="1:6" ht="12.75">
      <c r="A409" s="29" t="s">
        <v>187</v>
      </c>
      <c r="B409" s="30" t="s">
        <v>188</v>
      </c>
      <c r="C409" s="31">
        <f t="shared" si="69"/>
        <v>4500000</v>
      </c>
      <c r="D409" s="31">
        <f t="shared" si="69"/>
        <v>4500000</v>
      </c>
      <c r="E409" s="31">
        <f t="shared" si="69"/>
        <v>700000</v>
      </c>
      <c r="F409" s="33">
        <f t="shared" si="68"/>
        <v>0.15555555555555556</v>
      </c>
    </row>
    <row r="410" spans="1:6" ht="25.5">
      <c r="A410" s="29" t="s">
        <v>189</v>
      </c>
      <c r="B410" s="30" t="s">
        <v>190</v>
      </c>
      <c r="C410" s="31">
        <v>4500000</v>
      </c>
      <c r="D410" s="31">
        <v>4500000</v>
      </c>
      <c r="E410" s="31">
        <v>700000</v>
      </c>
      <c r="F410" s="33">
        <f t="shared" si="68"/>
        <v>0.15555555555555556</v>
      </c>
    </row>
    <row r="411" spans="1:6" ht="12.75">
      <c r="A411" s="29" t="s">
        <v>193</v>
      </c>
      <c r="B411" s="30" t="s">
        <v>194</v>
      </c>
      <c r="C411" s="31">
        <f aca="true" t="shared" si="70" ref="C411:E412">C412</f>
        <v>2859000</v>
      </c>
      <c r="D411" s="31">
        <f t="shared" si="70"/>
        <v>2859000</v>
      </c>
      <c r="E411" s="31">
        <f t="shared" si="70"/>
        <v>0</v>
      </c>
      <c r="F411" s="33">
        <f t="shared" si="68"/>
        <v>0</v>
      </c>
    </row>
    <row r="412" spans="1:6" ht="25.5">
      <c r="A412" s="29" t="s">
        <v>195</v>
      </c>
      <c r="B412" s="30" t="s">
        <v>196</v>
      </c>
      <c r="C412" s="31">
        <f t="shared" si="70"/>
        <v>2859000</v>
      </c>
      <c r="D412" s="31">
        <f t="shared" si="70"/>
        <v>2859000</v>
      </c>
      <c r="E412" s="31">
        <f t="shared" si="70"/>
        <v>0</v>
      </c>
      <c r="F412" s="33">
        <f t="shared" si="68"/>
        <v>0</v>
      </c>
    </row>
    <row r="413" spans="1:6" ht="12.75">
      <c r="A413" s="29" t="s">
        <v>197</v>
      </c>
      <c r="B413" s="30" t="s">
        <v>198</v>
      </c>
      <c r="C413" s="31">
        <v>2859000</v>
      </c>
      <c r="D413" s="31">
        <v>2859000</v>
      </c>
      <c r="E413" s="31">
        <v>0</v>
      </c>
      <c r="F413" s="33">
        <f t="shared" si="68"/>
        <v>0</v>
      </c>
    </row>
    <row r="414" spans="1:6" ht="25.5">
      <c r="A414" s="29" t="s">
        <v>201</v>
      </c>
      <c r="B414" s="30" t="s">
        <v>202</v>
      </c>
      <c r="C414" s="31">
        <f>C415</f>
        <v>19490000</v>
      </c>
      <c r="D414" s="31">
        <f>D415</f>
        <v>5562000</v>
      </c>
      <c r="E414" s="31">
        <f>E415</f>
        <v>3724914</v>
      </c>
      <c r="F414" s="33">
        <f t="shared" si="68"/>
        <v>0.6697076591154261</v>
      </c>
    </row>
    <row r="415" spans="1:6" ht="25.5">
      <c r="A415" s="29" t="s">
        <v>203</v>
      </c>
      <c r="B415" s="30" t="s">
        <v>204</v>
      </c>
      <c r="C415" s="31">
        <f>C416+C417+C418</f>
        <v>19490000</v>
      </c>
      <c r="D415" s="31">
        <f>D416+D417+D418</f>
        <v>5562000</v>
      </c>
      <c r="E415" s="31">
        <f>E416+E417+E418</f>
        <v>3724914</v>
      </c>
      <c r="F415" s="33">
        <f t="shared" si="68"/>
        <v>0.6697076591154261</v>
      </c>
    </row>
    <row r="416" spans="1:6" ht="12.75">
      <c r="A416" s="29" t="s">
        <v>205</v>
      </c>
      <c r="B416" s="30" t="s">
        <v>206</v>
      </c>
      <c r="C416" s="31">
        <v>6076000</v>
      </c>
      <c r="D416" s="31">
        <v>1715000</v>
      </c>
      <c r="E416" s="31">
        <v>1152535</v>
      </c>
      <c r="F416" s="33">
        <f t="shared" si="68"/>
        <v>0.6720320699708455</v>
      </c>
    </row>
    <row r="417" spans="1:6" ht="12.75">
      <c r="A417" s="29" t="s">
        <v>207</v>
      </c>
      <c r="B417" s="30" t="s">
        <v>208</v>
      </c>
      <c r="C417" s="31">
        <v>13281000</v>
      </c>
      <c r="D417" s="31">
        <v>3737000</v>
      </c>
      <c r="E417" s="31">
        <v>2519799</v>
      </c>
      <c r="F417" s="33">
        <f t="shared" si="68"/>
        <v>0.6742839175809473</v>
      </c>
    </row>
    <row r="418" spans="1:6" ht="12.75">
      <c r="A418" s="29" t="s">
        <v>209</v>
      </c>
      <c r="B418" s="30" t="s">
        <v>210</v>
      </c>
      <c r="C418" s="31">
        <v>133000</v>
      </c>
      <c r="D418" s="31">
        <v>110000</v>
      </c>
      <c r="E418" s="31">
        <v>52580</v>
      </c>
      <c r="F418" s="33">
        <f t="shared" si="68"/>
        <v>0.478</v>
      </c>
    </row>
    <row r="419" spans="1:6" ht="12.75">
      <c r="A419" s="29" t="s">
        <v>215</v>
      </c>
      <c r="B419" s="30" t="s">
        <v>216</v>
      </c>
      <c r="C419" s="31">
        <v>563000</v>
      </c>
      <c r="D419" s="31">
        <v>563000</v>
      </c>
      <c r="E419" s="31">
        <f>E420</f>
        <v>0</v>
      </c>
      <c r="F419" s="33">
        <f t="shared" si="68"/>
        <v>0</v>
      </c>
    </row>
    <row r="420" spans="1:6" ht="12.75">
      <c r="A420" s="29" t="s">
        <v>217</v>
      </c>
      <c r="B420" s="30" t="s">
        <v>218</v>
      </c>
      <c r="C420" s="31">
        <v>563000</v>
      </c>
      <c r="D420" s="31">
        <v>563000</v>
      </c>
      <c r="E420" s="31">
        <f>E421</f>
        <v>0</v>
      </c>
      <c r="F420" s="33">
        <f t="shared" si="68"/>
        <v>0</v>
      </c>
    </row>
    <row r="421" spans="1:6" ht="12.75">
      <c r="A421" s="29" t="s">
        <v>219</v>
      </c>
      <c r="B421" s="30" t="s">
        <v>220</v>
      </c>
      <c r="C421" s="31">
        <v>563000</v>
      </c>
      <c r="D421" s="31">
        <v>563000</v>
      </c>
      <c r="E421" s="31">
        <f>E422</f>
        <v>0</v>
      </c>
      <c r="F421" s="33">
        <f t="shared" si="68"/>
        <v>0</v>
      </c>
    </row>
    <row r="422" spans="1:6" ht="12.75">
      <c r="A422" s="29" t="s">
        <v>225</v>
      </c>
      <c r="B422" s="30" t="s">
        <v>226</v>
      </c>
      <c r="C422" s="31">
        <v>563000</v>
      </c>
      <c r="D422" s="31">
        <v>563000</v>
      </c>
      <c r="E422" s="31">
        <v>0</v>
      </c>
      <c r="F422" s="33">
        <f t="shared" si="68"/>
        <v>0</v>
      </c>
    </row>
    <row r="423" spans="1:6" ht="12.75">
      <c r="A423" s="29" t="s">
        <v>248</v>
      </c>
      <c r="B423" s="30" t="s">
        <v>249</v>
      </c>
      <c r="C423" s="31">
        <v>4539000</v>
      </c>
      <c r="D423" s="31">
        <v>4539000</v>
      </c>
      <c r="E423" s="31">
        <f>E424</f>
        <v>577983</v>
      </c>
      <c r="F423" s="33">
        <f t="shared" si="68"/>
        <v>0.1273370786516854</v>
      </c>
    </row>
    <row r="424" spans="1:6" ht="12.75">
      <c r="A424" s="29" t="s">
        <v>183</v>
      </c>
      <c r="B424" s="30" t="s">
        <v>184</v>
      </c>
      <c r="C424" s="31">
        <f>C425+C428+C431</f>
        <v>4539000</v>
      </c>
      <c r="D424" s="31">
        <f>D425+D428+D431</f>
        <v>4539000</v>
      </c>
      <c r="E424" s="31">
        <f>E425+E428+E431</f>
        <v>577983</v>
      </c>
      <c r="F424" s="33">
        <f t="shared" si="68"/>
        <v>0.1273370786516854</v>
      </c>
    </row>
    <row r="425" spans="1:6" ht="12.75">
      <c r="A425" s="29" t="s">
        <v>185</v>
      </c>
      <c r="B425" s="30" t="s">
        <v>186</v>
      </c>
      <c r="C425" s="31">
        <f aca="true" t="shared" si="71" ref="C425:E426">C426</f>
        <v>1927000</v>
      </c>
      <c r="D425" s="31">
        <f t="shared" si="71"/>
        <v>1927000</v>
      </c>
      <c r="E425" s="31">
        <f t="shared" si="71"/>
        <v>495000</v>
      </c>
      <c r="F425" s="33">
        <f t="shared" si="68"/>
        <v>0.2568759730150493</v>
      </c>
    </row>
    <row r="426" spans="1:6" ht="12.75">
      <c r="A426" s="29" t="s">
        <v>187</v>
      </c>
      <c r="B426" s="30" t="s">
        <v>188</v>
      </c>
      <c r="C426" s="31">
        <f t="shared" si="71"/>
        <v>1927000</v>
      </c>
      <c r="D426" s="31">
        <f t="shared" si="71"/>
        <v>1927000</v>
      </c>
      <c r="E426" s="31">
        <f t="shared" si="71"/>
        <v>495000</v>
      </c>
      <c r="F426" s="33">
        <f t="shared" si="68"/>
        <v>0.2568759730150493</v>
      </c>
    </row>
    <row r="427" spans="1:6" ht="12.75">
      <c r="A427" s="29" t="s">
        <v>191</v>
      </c>
      <c r="B427" s="30" t="s">
        <v>192</v>
      </c>
      <c r="C427" s="31">
        <v>1927000</v>
      </c>
      <c r="D427" s="31">
        <v>1927000</v>
      </c>
      <c r="E427" s="31">
        <v>495000</v>
      </c>
      <c r="F427" s="33">
        <f t="shared" si="68"/>
        <v>0.2568759730150493</v>
      </c>
    </row>
    <row r="428" spans="1:6" ht="25.5">
      <c r="A428" s="29" t="s">
        <v>201</v>
      </c>
      <c r="B428" s="30" t="s">
        <v>202</v>
      </c>
      <c r="C428" s="31">
        <f aca="true" t="shared" si="72" ref="C428:E429">C429</f>
        <v>1283000</v>
      </c>
      <c r="D428" s="31">
        <f t="shared" si="72"/>
        <v>1283000</v>
      </c>
      <c r="E428" s="31">
        <f t="shared" si="72"/>
        <v>500</v>
      </c>
      <c r="F428" s="33">
        <f t="shared" si="68"/>
        <v>0.0003897116134060795</v>
      </c>
    </row>
    <row r="429" spans="1:6" ht="25.5">
      <c r="A429" s="29" t="s">
        <v>203</v>
      </c>
      <c r="B429" s="30" t="s">
        <v>204</v>
      </c>
      <c r="C429" s="31">
        <f t="shared" si="72"/>
        <v>1283000</v>
      </c>
      <c r="D429" s="31">
        <f t="shared" si="72"/>
        <v>1283000</v>
      </c>
      <c r="E429" s="31">
        <f t="shared" si="72"/>
        <v>500</v>
      </c>
      <c r="F429" s="33">
        <f aca="true" t="shared" si="73" ref="F429:F460">E429/D429</f>
        <v>0.0003897116134060795</v>
      </c>
    </row>
    <row r="430" spans="1:6" ht="12.75">
      <c r="A430" s="29" t="s">
        <v>209</v>
      </c>
      <c r="B430" s="30" t="s">
        <v>210</v>
      </c>
      <c r="C430" s="31">
        <v>1283000</v>
      </c>
      <c r="D430" s="31">
        <v>1283000</v>
      </c>
      <c r="E430" s="31">
        <v>500</v>
      </c>
      <c r="F430" s="33">
        <f t="shared" si="73"/>
        <v>0.0003897116134060795</v>
      </c>
    </row>
    <row r="431" spans="1:6" ht="12.75">
      <c r="A431" s="29" t="s">
        <v>215</v>
      </c>
      <c r="B431" s="30" t="s">
        <v>216</v>
      </c>
      <c r="C431" s="31">
        <f aca="true" t="shared" si="74" ref="C431:E432">C432</f>
        <v>1329000</v>
      </c>
      <c r="D431" s="31">
        <f t="shared" si="74"/>
        <v>1329000</v>
      </c>
      <c r="E431" s="31">
        <f t="shared" si="74"/>
        <v>82483</v>
      </c>
      <c r="F431" s="33">
        <f t="shared" si="73"/>
        <v>0.06206395786305493</v>
      </c>
    </row>
    <row r="432" spans="1:6" ht="12.75">
      <c r="A432" s="29" t="s">
        <v>217</v>
      </c>
      <c r="B432" s="30" t="s">
        <v>218</v>
      </c>
      <c r="C432" s="31">
        <f t="shared" si="74"/>
        <v>1329000</v>
      </c>
      <c r="D432" s="31">
        <f t="shared" si="74"/>
        <v>1329000</v>
      </c>
      <c r="E432" s="31">
        <f t="shared" si="74"/>
        <v>82483</v>
      </c>
      <c r="F432" s="33">
        <f t="shared" si="73"/>
        <v>0.06206395786305493</v>
      </c>
    </row>
    <row r="433" spans="1:6" ht="12.75">
      <c r="A433" s="29" t="s">
        <v>219</v>
      </c>
      <c r="B433" s="30" t="s">
        <v>220</v>
      </c>
      <c r="C433" s="31">
        <f>C434+C435</f>
        <v>1329000</v>
      </c>
      <c r="D433" s="31">
        <f>D434+D435</f>
        <v>1329000</v>
      </c>
      <c r="E433" s="31">
        <f>E434+E435</f>
        <v>82483</v>
      </c>
      <c r="F433" s="33">
        <f t="shared" si="73"/>
        <v>0.06206395786305493</v>
      </c>
    </row>
    <row r="434" spans="1:6" ht="12.75">
      <c r="A434" s="29" t="s">
        <v>223</v>
      </c>
      <c r="B434" s="30" t="s">
        <v>224</v>
      </c>
      <c r="C434" s="31">
        <v>85000</v>
      </c>
      <c r="D434" s="31">
        <v>85000</v>
      </c>
      <c r="E434" s="31">
        <v>0</v>
      </c>
      <c r="F434" s="33">
        <f t="shared" si="73"/>
        <v>0</v>
      </c>
    </row>
    <row r="435" spans="1:6" ht="12.75">
      <c r="A435" s="29" t="s">
        <v>225</v>
      </c>
      <c r="B435" s="30" t="s">
        <v>226</v>
      </c>
      <c r="C435" s="31">
        <v>1244000</v>
      </c>
      <c r="D435" s="31">
        <v>1244000</v>
      </c>
      <c r="E435" s="31">
        <v>82483</v>
      </c>
      <c r="F435" s="33">
        <f t="shared" si="73"/>
        <v>0.06630466237942122</v>
      </c>
    </row>
    <row r="436" spans="1:6" ht="25.5">
      <c r="A436" s="29" t="s">
        <v>269</v>
      </c>
      <c r="B436" s="30" t="s">
        <v>250</v>
      </c>
      <c r="C436" s="31">
        <f>C437</f>
        <v>2269000</v>
      </c>
      <c r="D436" s="31">
        <f>D437</f>
        <v>2269000</v>
      </c>
      <c r="E436" s="31">
        <f>E437</f>
        <v>560550</v>
      </c>
      <c r="F436" s="33">
        <f t="shared" si="73"/>
        <v>0.24704715733803437</v>
      </c>
    </row>
    <row r="437" spans="1:6" ht="12.75">
      <c r="A437" s="29" t="s">
        <v>183</v>
      </c>
      <c r="B437" s="30" t="s">
        <v>184</v>
      </c>
      <c r="C437" s="31">
        <f>C438+C441</f>
        <v>2269000</v>
      </c>
      <c r="D437" s="31">
        <f>D438+D441</f>
        <v>2269000</v>
      </c>
      <c r="E437" s="31">
        <f>E438+E441</f>
        <v>560550</v>
      </c>
      <c r="F437" s="33">
        <f t="shared" si="73"/>
        <v>0.24704715733803437</v>
      </c>
    </row>
    <row r="438" spans="1:6" ht="12.75">
      <c r="A438" s="29" t="s">
        <v>185</v>
      </c>
      <c r="B438" s="30" t="s">
        <v>186</v>
      </c>
      <c r="C438" s="31">
        <f aca="true" t="shared" si="75" ref="C438:E439">C439</f>
        <v>540000</v>
      </c>
      <c r="D438" s="31">
        <f t="shared" si="75"/>
        <v>540000</v>
      </c>
      <c r="E438" s="31">
        <f t="shared" si="75"/>
        <v>540000</v>
      </c>
      <c r="F438" s="33">
        <f t="shared" si="73"/>
        <v>1</v>
      </c>
    </row>
    <row r="439" spans="1:6" ht="12.75">
      <c r="A439" s="29" t="s">
        <v>187</v>
      </c>
      <c r="B439" s="30" t="s">
        <v>188</v>
      </c>
      <c r="C439" s="31">
        <f t="shared" si="75"/>
        <v>540000</v>
      </c>
      <c r="D439" s="31">
        <f t="shared" si="75"/>
        <v>540000</v>
      </c>
      <c r="E439" s="31">
        <f t="shared" si="75"/>
        <v>540000</v>
      </c>
      <c r="F439" s="33">
        <f t="shared" si="73"/>
        <v>1</v>
      </c>
    </row>
    <row r="440" spans="1:6" ht="12.75">
      <c r="A440" s="29" t="s">
        <v>191</v>
      </c>
      <c r="B440" s="30" t="s">
        <v>192</v>
      </c>
      <c r="C440" s="31">
        <v>540000</v>
      </c>
      <c r="D440" s="31">
        <v>540000</v>
      </c>
      <c r="E440" s="31">
        <v>540000</v>
      </c>
      <c r="F440" s="33">
        <f t="shared" si="73"/>
        <v>1</v>
      </c>
    </row>
    <row r="441" spans="1:6" ht="12.75">
      <c r="A441" s="29" t="s">
        <v>215</v>
      </c>
      <c r="B441" s="30" t="s">
        <v>216</v>
      </c>
      <c r="C441" s="31">
        <f aca="true" t="shared" si="76" ref="C441:E442">C442</f>
        <v>1729000</v>
      </c>
      <c r="D441" s="31">
        <f t="shared" si="76"/>
        <v>1729000</v>
      </c>
      <c r="E441" s="31">
        <f t="shared" si="76"/>
        <v>20550</v>
      </c>
      <c r="F441" s="33">
        <f t="shared" si="73"/>
        <v>0.011885482938114518</v>
      </c>
    </row>
    <row r="442" spans="1:6" ht="12.75">
      <c r="A442" s="29" t="s">
        <v>217</v>
      </c>
      <c r="B442" s="30" t="s">
        <v>218</v>
      </c>
      <c r="C442" s="31">
        <f t="shared" si="76"/>
        <v>1729000</v>
      </c>
      <c r="D442" s="31">
        <f t="shared" si="76"/>
        <v>1729000</v>
      </c>
      <c r="E442" s="31">
        <f t="shared" si="76"/>
        <v>20550</v>
      </c>
      <c r="F442" s="33">
        <f t="shared" si="73"/>
        <v>0.011885482938114518</v>
      </c>
    </row>
    <row r="443" spans="1:6" ht="12.75">
      <c r="A443" s="29" t="s">
        <v>219</v>
      </c>
      <c r="B443" s="30" t="s">
        <v>220</v>
      </c>
      <c r="C443" s="31">
        <f>C444+C445+C446</f>
        <v>1729000</v>
      </c>
      <c r="D443" s="31">
        <f>D444+D445+D446</f>
        <v>1729000</v>
      </c>
      <c r="E443" s="31">
        <f>E444+E445+E446</f>
        <v>20550</v>
      </c>
      <c r="F443" s="33">
        <f t="shared" si="73"/>
        <v>0.011885482938114518</v>
      </c>
    </row>
    <row r="444" spans="1:6" ht="12.75">
      <c r="A444" s="29" t="s">
        <v>221</v>
      </c>
      <c r="B444" s="30" t="s">
        <v>222</v>
      </c>
      <c r="C444" s="31">
        <v>253000</v>
      </c>
      <c r="D444" s="31">
        <v>253000</v>
      </c>
      <c r="E444" s="31">
        <v>14570</v>
      </c>
      <c r="F444" s="33">
        <f t="shared" si="73"/>
        <v>0.057588932806324114</v>
      </c>
    </row>
    <row r="445" spans="1:6" ht="12.75">
      <c r="A445" s="29" t="s">
        <v>223</v>
      </c>
      <c r="B445" s="30" t="s">
        <v>224</v>
      </c>
      <c r="C445" s="31">
        <v>331000</v>
      </c>
      <c r="D445" s="31">
        <v>331000</v>
      </c>
      <c r="E445" s="31">
        <v>5980</v>
      </c>
      <c r="F445" s="33">
        <f t="shared" si="73"/>
        <v>0.018066465256797583</v>
      </c>
    </row>
    <row r="446" spans="1:6" ht="12.75">
      <c r="A446" s="29" t="s">
        <v>225</v>
      </c>
      <c r="B446" s="30" t="s">
        <v>226</v>
      </c>
      <c r="C446" s="31">
        <v>1145000</v>
      </c>
      <c r="D446" s="31">
        <v>1145000</v>
      </c>
      <c r="E446" s="31">
        <v>0</v>
      </c>
      <c r="F446" s="33">
        <f t="shared" si="73"/>
        <v>0</v>
      </c>
    </row>
    <row r="447" spans="1:6" ht="25.5">
      <c r="A447" s="29" t="s">
        <v>251</v>
      </c>
      <c r="B447" s="30" t="s">
        <v>252</v>
      </c>
      <c r="C447" s="31">
        <f>C448+C453</f>
        <v>4119000</v>
      </c>
      <c r="D447" s="31">
        <f>D448+D453</f>
        <v>2902000</v>
      </c>
      <c r="E447" s="31">
        <f>E448+E453</f>
        <v>46021</v>
      </c>
      <c r="F447" s="33">
        <f t="shared" si="73"/>
        <v>0.015858373535492763</v>
      </c>
    </row>
    <row r="448" spans="1:6" ht="12.75">
      <c r="A448" s="29" t="s">
        <v>253</v>
      </c>
      <c r="B448" s="30" t="s">
        <v>254</v>
      </c>
      <c r="C448" s="31">
        <f aca="true" t="shared" si="77" ref="C448:E451">C449</f>
        <v>440000</v>
      </c>
      <c r="D448" s="31">
        <f t="shared" si="77"/>
        <v>440000</v>
      </c>
      <c r="E448" s="31">
        <f t="shared" si="77"/>
        <v>0</v>
      </c>
      <c r="F448" s="33">
        <f t="shared" si="73"/>
        <v>0</v>
      </c>
    </row>
    <row r="449" spans="1:6" ht="12.75">
      <c r="A449" s="29" t="s">
        <v>183</v>
      </c>
      <c r="B449" s="30" t="s">
        <v>184</v>
      </c>
      <c r="C449" s="31">
        <f t="shared" si="77"/>
        <v>440000</v>
      </c>
      <c r="D449" s="31">
        <f t="shared" si="77"/>
        <v>440000</v>
      </c>
      <c r="E449" s="31">
        <f t="shared" si="77"/>
        <v>0</v>
      </c>
      <c r="F449" s="33">
        <f t="shared" si="73"/>
        <v>0</v>
      </c>
    </row>
    <row r="450" spans="1:6" ht="12.75">
      <c r="A450" s="29" t="s">
        <v>193</v>
      </c>
      <c r="B450" s="30" t="s">
        <v>194</v>
      </c>
      <c r="C450" s="31">
        <f t="shared" si="77"/>
        <v>440000</v>
      </c>
      <c r="D450" s="31">
        <f t="shared" si="77"/>
        <v>440000</v>
      </c>
      <c r="E450" s="31">
        <f t="shared" si="77"/>
        <v>0</v>
      </c>
      <c r="F450" s="33">
        <f t="shared" si="73"/>
        <v>0</v>
      </c>
    </row>
    <row r="451" spans="1:6" ht="25.5">
      <c r="A451" s="29" t="s">
        <v>195</v>
      </c>
      <c r="B451" s="30" t="s">
        <v>196</v>
      </c>
      <c r="C451" s="31">
        <f t="shared" si="77"/>
        <v>440000</v>
      </c>
      <c r="D451" s="31">
        <f t="shared" si="77"/>
        <v>440000</v>
      </c>
      <c r="E451" s="31">
        <f t="shared" si="77"/>
        <v>0</v>
      </c>
      <c r="F451" s="33">
        <f t="shared" si="73"/>
        <v>0</v>
      </c>
    </row>
    <row r="452" spans="1:6" ht="12.75">
      <c r="A452" s="29" t="s">
        <v>197</v>
      </c>
      <c r="B452" s="30" t="s">
        <v>198</v>
      </c>
      <c r="C452" s="31">
        <v>440000</v>
      </c>
      <c r="D452" s="31">
        <v>440000</v>
      </c>
      <c r="E452" s="31">
        <v>0</v>
      </c>
      <c r="F452" s="33">
        <f t="shared" si="73"/>
        <v>0</v>
      </c>
    </row>
    <row r="453" spans="1:6" ht="12.75">
      <c r="A453" s="29" t="s">
        <v>255</v>
      </c>
      <c r="B453" s="30" t="s">
        <v>256</v>
      </c>
      <c r="C453" s="31">
        <f>C454</f>
        <v>3679000</v>
      </c>
      <c r="D453" s="31">
        <f>D454</f>
        <v>2462000</v>
      </c>
      <c r="E453" s="31">
        <f>E454</f>
        <v>46021</v>
      </c>
      <c r="F453" s="33">
        <f t="shared" si="73"/>
        <v>0.018692526401299755</v>
      </c>
    </row>
    <row r="454" spans="1:6" ht="12.75">
      <c r="A454" s="29" t="s">
        <v>183</v>
      </c>
      <c r="B454" s="30" t="s">
        <v>184</v>
      </c>
      <c r="C454" s="31">
        <f>C455+C459+C463</f>
        <v>3679000</v>
      </c>
      <c r="D454" s="31">
        <f>D455+D459+D463</f>
        <v>2462000</v>
      </c>
      <c r="E454" s="31">
        <f>E455+E459+E463</f>
        <v>46021</v>
      </c>
      <c r="F454" s="33">
        <f t="shared" si="73"/>
        <v>0.018692526401299755</v>
      </c>
    </row>
    <row r="455" spans="1:6" ht="25.5">
      <c r="A455" s="29" t="s">
        <v>201</v>
      </c>
      <c r="B455" s="30" t="s">
        <v>202</v>
      </c>
      <c r="C455" s="31">
        <f>C456</f>
        <v>1934000</v>
      </c>
      <c r="D455" s="31">
        <f>D456</f>
        <v>759000</v>
      </c>
      <c r="E455" s="31">
        <f>E456</f>
        <v>0</v>
      </c>
      <c r="F455" s="33">
        <f t="shared" si="73"/>
        <v>0</v>
      </c>
    </row>
    <row r="456" spans="1:6" ht="25.5">
      <c r="A456" s="29" t="s">
        <v>203</v>
      </c>
      <c r="B456" s="30" t="s">
        <v>204</v>
      </c>
      <c r="C456" s="31">
        <f>C457+C458</f>
        <v>1934000</v>
      </c>
      <c r="D456" s="31">
        <f>D457+D458</f>
        <v>759000</v>
      </c>
      <c r="E456" s="31">
        <f>E457+E458</f>
        <v>0</v>
      </c>
      <c r="F456" s="33">
        <f t="shared" si="73"/>
        <v>0</v>
      </c>
    </row>
    <row r="457" spans="1:6" ht="12.75">
      <c r="A457" s="29" t="s">
        <v>205</v>
      </c>
      <c r="B457" s="30" t="s">
        <v>206</v>
      </c>
      <c r="C457" s="31">
        <v>730000</v>
      </c>
      <c r="D457" s="31">
        <v>262000</v>
      </c>
      <c r="E457" s="31">
        <v>0</v>
      </c>
      <c r="F457" s="33">
        <f t="shared" si="73"/>
        <v>0</v>
      </c>
    </row>
    <row r="458" spans="1:6" ht="12.75">
      <c r="A458" s="29" t="s">
        <v>207</v>
      </c>
      <c r="B458" s="30" t="s">
        <v>208</v>
      </c>
      <c r="C458" s="31">
        <v>1204000</v>
      </c>
      <c r="D458" s="31">
        <v>497000</v>
      </c>
      <c r="E458" s="31">
        <v>0</v>
      </c>
      <c r="F458" s="33">
        <f t="shared" si="73"/>
        <v>0</v>
      </c>
    </row>
    <row r="459" spans="1:6" ht="12.75">
      <c r="A459" s="29" t="s">
        <v>215</v>
      </c>
      <c r="B459" s="30" t="s">
        <v>216</v>
      </c>
      <c r="C459" s="31">
        <f aca="true" t="shared" si="78" ref="C459:E461">C460</f>
        <v>1745000</v>
      </c>
      <c r="D459" s="31">
        <f t="shared" si="78"/>
        <v>1703000</v>
      </c>
      <c r="E459" s="31">
        <f t="shared" si="78"/>
        <v>61304</v>
      </c>
      <c r="F459" s="33">
        <f t="shared" si="73"/>
        <v>0.03599765120375807</v>
      </c>
    </row>
    <row r="460" spans="1:6" ht="12.75">
      <c r="A460" s="29" t="s">
        <v>217</v>
      </c>
      <c r="B460" s="30" t="s">
        <v>218</v>
      </c>
      <c r="C460" s="31">
        <f t="shared" si="78"/>
        <v>1745000</v>
      </c>
      <c r="D460" s="31">
        <f t="shared" si="78"/>
        <v>1703000</v>
      </c>
      <c r="E460" s="31">
        <f t="shared" si="78"/>
        <v>61304</v>
      </c>
      <c r="F460" s="33">
        <f t="shared" si="73"/>
        <v>0.03599765120375807</v>
      </c>
    </row>
    <row r="461" spans="1:6" ht="12.75">
      <c r="A461" s="29" t="s">
        <v>219</v>
      </c>
      <c r="B461" s="30" t="s">
        <v>220</v>
      </c>
      <c r="C461" s="31">
        <f t="shared" si="78"/>
        <v>1745000</v>
      </c>
      <c r="D461" s="31">
        <f t="shared" si="78"/>
        <v>1703000</v>
      </c>
      <c r="E461" s="31">
        <f t="shared" si="78"/>
        <v>61304</v>
      </c>
      <c r="F461" s="33">
        <f>E461/D461</f>
        <v>0.03599765120375807</v>
      </c>
    </row>
    <row r="462" spans="1:6" ht="12.75">
      <c r="A462" s="29" t="s">
        <v>225</v>
      </c>
      <c r="B462" s="30" t="s">
        <v>226</v>
      </c>
      <c r="C462" s="31">
        <v>1745000</v>
      </c>
      <c r="D462" s="31">
        <v>1703000</v>
      </c>
      <c r="E462" s="31">
        <v>61304</v>
      </c>
      <c r="F462" s="33">
        <f>E462/D462</f>
        <v>0.03599765120375807</v>
      </c>
    </row>
    <row r="463" spans="1:6" ht="25.5">
      <c r="A463" s="29" t="s">
        <v>227</v>
      </c>
      <c r="B463" s="30" t="s">
        <v>228</v>
      </c>
      <c r="C463" s="31">
        <v>0</v>
      </c>
      <c r="D463" s="31">
        <v>0</v>
      </c>
      <c r="E463" s="31">
        <f>E464</f>
        <v>-15283</v>
      </c>
      <c r="F463" s="33"/>
    </row>
    <row r="464" spans="1:6" ht="12.75">
      <c r="A464" s="29" t="s">
        <v>229</v>
      </c>
      <c r="B464" s="30" t="s">
        <v>230</v>
      </c>
      <c r="C464" s="31">
        <v>0</v>
      </c>
      <c r="D464" s="31">
        <v>0</v>
      </c>
      <c r="E464" s="31">
        <f>E465</f>
        <v>-15283</v>
      </c>
      <c r="F464" s="33"/>
    </row>
    <row r="465" spans="1:6" ht="25.5">
      <c r="A465" s="29" t="s">
        <v>231</v>
      </c>
      <c r="B465" s="30" t="s">
        <v>232</v>
      </c>
      <c r="C465" s="31">
        <v>0</v>
      </c>
      <c r="D465" s="31">
        <v>0</v>
      </c>
      <c r="E465" s="31">
        <v>-15283</v>
      </c>
      <c r="F465" s="33"/>
    </row>
    <row r="466" spans="1:6" ht="12.75">
      <c r="A466" s="29" t="s">
        <v>257</v>
      </c>
      <c r="B466" s="30" t="s">
        <v>258</v>
      </c>
      <c r="C466" s="31">
        <f aca="true" t="shared" si="79" ref="C466:E467">C467</f>
        <v>52962000</v>
      </c>
      <c r="D466" s="31">
        <f t="shared" si="79"/>
        <v>37786000</v>
      </c>
      <c r="E466" s="31">
        <f t="shared" si="79"/>
        <v>1621118</v>
      </c>
      <c r="F466" s="33">
        <f aca="true" t="shared" si="80" ref="F466:F481">E466/D466</f>
        <v>0.04290260943206479</v>
      </c>
    </row>
    <row r="467" spans="1:6" ht="12.75">
      <c r="A467" s="29" t="s">
        <v>279</v>
      </c>
      <c r="B467" s="30" t="s">
        <v>260</v>
      </c>
      <c r="C467" s="31">
        <f t="shared" si="79"/>
        <v>52962000</v>
      </c>
      <c r="D467" s="31">
        <f t="shared" si="79"/>
        <v>37786000</v>
      </c>
      <c r="E467" s="31">
        <f t="shared" si="79"/>
        <v>1621118</v>
      </c>
      <c r="F467" s="33">
        <f t="shared" si="80"/>
        <v>0.04290260943206479</v>
      </c>
    </row>
    <row r="468" spans="1:6" ht="12.75">
      <c r="A468" s="29" t="s">
        <v>183</v>
      </c>
      <c r="B468" s="30" t="s">
        <v>184</v>
      </c>
      <c r="C468" s="31">
        <f>C469+C472+C477+C482</f>
        <v>52962000</v>
      </c>
      <c r="D468" s="31">
        <f>D469+D472+D477+D482</f>
        <v>37786000</v>
      </c>
      <c r="E468" s="31">
        <f>E469+E472+E477+E482</f>
        <v>1621118</v>
      </c>
      <c r="F468" s="33">
        <f t="shared" si="80"/>
        <v>0.04290260943206479</v>
      </c>
    </row>
    <row r="469" spans="1:6" ht="12.75">
      <c r="A469" s="29" t="s">
        <v>193</v>
      </c>
      <c r="B469" s="30" t="s">
        <v>194</v>
      </c>
      <c r="C469" s="31">
        <f aca="true" t="shared" si="81" ref="C469:E470">C470</f>
        <v>4891000</v>
      </c>
      <c r="D469" s="31">
        <f t="shared" si="81"/>
        <v>3891000</v>
      </c>
      <c r="E469" s="31">
        <f t="shared" si="81"/>
        <v>5599</v>
      </c>
      <c r="F469" s="33">
        <f t="shared" si="80"/>
        <v>0.0014389617065021845</v>
      </c>
    </row>
    <row r="470" spans="1:6" ht="25.5">
      <c r="A470" s="29" t="s">
        <v>195</v>
      </c>
      <c r="B470" s="30" t="s">
        <v>196</v>
      </c>
      <c r="C470" s="31">
        <f t="shared" si="81"/>
        <v>4891000</v>
      </c>
      <c r="D470" s="31">
        <f t="shared" si="81"/>
        <v>3891000</v>
      </c>
      <c r="E470" s="31">
        <f t="shared" si="81"/>
        <v>5599</v>
      </c>
      <c r="F470" s="33">
        <f t="shared" si="80"/>
        <v>0.0014389617065021845</v>
      </c>
    </row>
    <row r="471" spans="1:6" ht="12.75">
      <c r="A471" s="29" t="s">
        <v>199</v>
      </c>
      <c r="B471" s="30" t="s">
        <v>200</v>
      </c>
      <c r="C471" s="31">
        <v>4891000</v>
      </c>
      <c r="D471" s="31">
        <v>3891000</v>
      </c>
      <c r="E471" s="31">
        <v>5599</v>
      </c>
      <c r="F471" s="33">
        <f t="shared" si="80"/>
        <v>0.0014389617065021845</v>
      </c>
    </row>
    <row r="472" spans="1:6" ht="25.5">
      <c r="A472" s="29" t="s">
        <v>201</v>
      </c>
      <c r="B472" s="30" t="s">
        <v>202</v>
      </c>
      <c r="C472" s="31">
        <f>C473</f>
        <v>9192000</v>
      </c>
      <c r="D472" s="31">
        <f>D473</f>
        <v>5016000</v>
      </c>
      <c r="E472" s="31">
        <f>E473</f>
        <v>300087</v>
      </c>
      <c r="F472" s="33">
        <f t="shared" si="80"/>
        <v>0.059825956937799046</v>
      </c>
    </row>
    <row r="473" spans="1:6" ht="25.5">
      <c r="A473" s="29" t="s">
        <v>203</v>
      </c>
      <c r="B473" s="30" t="s">
        <v>204</v>
      </c>
      <c r="C473" s="31">
        <f>C474+C475+C476</f>
        <v>9192000</v>
      </c>
      <c r="D473" s="31">
        <f>D474+D475+D476</f>
        <v>5016000</v>
      </c>
      <c r="E473" s="31">
        <f>E474+E475+E476</f>
        <v>300087</v>
      </c>
      <c r="F473" s="33">
        <f t="shared" si="80"/>
        <v>0.059825956937799046</v>
      </c>
    </row>
    <row r="474" spans="1:6" ht="12.75">
      <c r="A474" s="29" t="s">
        <v>205</v>
      </c>
      <c r="B474" s="30" t="s">
        <v>206</v>
      </c>
      <c r="C474" s="31">
        <v>1330000</v>
      </c>
      <c r="D474" s="31">
        <v>693000</v>
      </c>
      <c r="E474" s="31">
        <v>0</v>
      </c>
      <c r="F474" s="33">
        <f t="shared" si="80"/>
        <v>0</v>
      </c>
    </row>
    <row r="475" spans="1:6" ht="12.75">
      <c r="A475" s="29" t="s">
        <v>207</v>
      </c>
      <c r="B475" s="30" t="s">
        <v>208</v>
      </c>
      <c r="C475" s="31">
        <v>3074000</v>
      </c>
      <c r="D475" s="31">
        <v>1599000</v>
      </c>
      <c r="E475" s="31">
        <v>0</v>
      </c>
      <c r="F475" s="33">
        <f t="shared" si="80"/>
        <v>0</v>
      </c>
    </row>
    <row r="476" spans="1:6" ht="12.75">
      <c r="A476" s="29" t="s">
        <v>209</v>
      </c>
      <c r="B476" s="30" t="s">
        <v>210</v>
      </c>
      <c r="C476" s="31">
        <v>4788000</v>
      </c>
      <c r="D476" s="31">
        <v>2724000</v>
      </c>
      <c r="E476" s="31">
        <v>300087</v>
      </c>
      <c r="F476" s="33">
        <f t="shared" si="80"/>
        <v>0.11016409691629955</v>
      </c>
    </row>
    <row r="477" spans="1:6" ht="12.75">
      <c r="A477" s="29" t="s">
        <v>215</v>
      </c>
      <c r="B477" s="30" t="s">
        <v>216</v>
      </c>
      <c r="C477" s="31">
        <f aca="true" t="shared" si="82" ref="C477:E478">C478</f>
        <v>38879000</v>
      </c>
      <c r="D477" s="31">
        <f t="shared" si="82"/>
        <v>28879000</v>
      </c>
      <c r="E477" s="31">
        <f t="shared" si="82"/>
        <v>1964184</v>
      </c>
      <c r="F477" s="33">
        <f t="shared" si="80"/>
        <v>0.06801426642196752</v>
      </c>
    </row>
    <row r="478" spans="1:6" ht="12.75">
      <c r="A478" s="29" t="s">
        <v>217</v>
      </c>
      <c r="B478" s="30" t="s">
        <v>218</v>
      </c>
      <c r="C478" s="31">
        <f t="shared" si="82"/>
        <v>38879000</v>
      </c>
      <c r="D478" s="31">
        <f t="shared" si="82"/>
        <v>28879000</v>
      </c>
      <c r="E478" s="31">
        <f t="shared" si="82"/>
        <v>1964184</v>
      </c>
      <c r="F478" s="33">
        <f t="shared" si="80"/>
        <v>0.06801426642196752</v>
      </c>
    </row>
    <row r="479" spans="1:6" ht="12.75">
      <c r="A479" s="29" t="s">
        <v>219</v>
      </c>
      <c r="B479" s="30" t="s">
        <v>220</v>
      </c>
      <c r="C479" s="31">
        <f>C480+C481</f>
        <v>38879000</v>
      </c>
      <c r="D479" s="31">
        <f>D480+D481</f>
        <v>28879000</v>
      </c>
      <c r="E479" s="31">
        <f>E480+E481</f>
        <v>1964184</v>
      </c>
      <c r="F479" s="33">
        <f t="shared" si="80"/>
        <v>0.06801426642196752</v>
      </c>
    </row>
    <row r="480" spans="1:6" ht="12.75">
      <c r="A480" s="29" t="s">
        <v>223</v>
      </c>
      <c r="B480" s="30" t="s">
        <v>224</v>
      </c>
      <c r="C480" s="31">
        <v>3234000</v>
      </c>
      <c r="D480" s="31">
        <v>3234000</v>
      </c>
      <c r="E480" s="31">
        <v>601099</v>
      </c>
      <c r="F480" s="33">
        <f t="shared" si="80"/>
        <v>0.18586858379715523</v>
      </c>
    </row>
    <row r="481" spans="1:6" ht="12.75">
      <c r="A481" s="29" t="s">
        <v>225</v>
      </c>
      <c r="B481" s="30" t="s">
        <v>226</v>
      </c>
      <c r="C481" s="31">
        <v>35645000</v>
      </c>
      <c r="D481" s="31">
        <v>25645000</v>
      </c>
      <c r="E481" s="31">
        <v>1363085</v>
      </c>
      <c r="F481" s="33">
        <f t="shared" si="80"/>
        <v>0.05315207642815364</v>
      </c>
    </row>
    <row r="482" spans="1:6" ht="25.5">
      <c r="A482" s="29" t="s">
        <v>227</v>
      </c>
      <c r="B482" s="30" t="s">
        <v>228</v>
      </c>
      <c r="C482" s="31">
        <v>0</v>
      </c>
      <c r="D482" s="31">
        <v>0</v>
      </c>
      <c r="E482" s="31">
        <f>E483</f>
        <v>-648752</v>
      </c>
      <c r="F482" s="33"/>
    </row>
    <row r="483" spans="1:6" ht="12.75">
      <c r="A483" s="29" t="s">
        <v>229</v>
      </c>
      <c r="B483" s="30" t="s">
        <v>230</v>
      </c>
      <c r="C483" s="31">
        <v>0</v>
      </c>
      <c r="D483" s="31">
        <v>0</v>
      </c>
      <c r="E483" s="31">
        <f>E484</f>
        <v>-648752</v>
      </c>
      <c r="F483" s="33"/>
    </row>
    <row r="484" spans="1:6" ht="25.5">
      <c r="A484" s="29" t="s">
        <v>231</v>
      </c>
      <c r="B484" s="30" t="s">
        <v>232</v>
      </c>
      <c r="C484" s="31">
        <v>0</v>
      </c>
      <c r="D484" s="31">
        <v>0</v>
      </c>
      <c r="E484" s="31">
        <v>-648752</v>
      </c>
      <c r="F484" s="33"/>
    </row>
  </sheetData>
  <sheetProtection/>
  <mergeCells count="2">
    <mergeCell ref="A6:E6"/>
    <mergeCell ref="A5:F5"/>
  </mergeCells>
  <printOptions horizontalCentered="1"/>
  <pageMargins left="0.5511811023622047" right="0.35433070866141736" top="0.7874015748031497" bottom="0.7874015748031497" header="0.31496062992125984" footer="0.31496062992125984"/>
  <pageSetup horizontalDpi="600" verticalDpi="600" orientation="landscape" paperSize="9" r:id="rId1"/>
  <headerFooter alignWithMargins="0"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0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74.57421875" style="24" customWidth="1"/>
    <col min="2" max="2" width="10.7109375" style="25" customWidth="1"/>
    <col min="3" max="3" width="11.28125" style="2" customWidth="1"/>
    <col min="4" max="4" width="12.8515625" style="2" customWidth="1"/>
    <col min="5" max="5" width="11.57421875" style="2" customWidth="1"/>
    <col min="6" max="6" width="10.7109375" style="2" customWidth="1"/>
    <col min="7" max="16384" width="9.140625" style="2" customWidth="1"/>
  </cols>
  <sheetData>
    <row r="1" spans="1:6" s="1" customFormat="1" ht="12.75">
      <c r="A1" s="6" t="s">
        <v>2</v>
      </c>
      <c r="B1" s="7"/>
      <c r="F1" s="3" t="s">
        <v>19</v>
      </c>
    </row>
    <row r="2" spans="1:2" s="1" customFormat="1" ht="12.75">
      <c r="A2" s="8" t="s">
        <v>3</v>
      </c>
      <c r="B2" s="7"/>
    </row>
    <row r="3" spans="1:2" s="1" customFormat="1" ht="12.75">
      <c r="A3" s="9" t="s">
        <v>4</v>
      </c>
      <c r="B3" s="7"/>
    </row>
    <row r="4" spans="1:6" s="1" customFormat="1" ht="12.75">
      <c r="A4" s="37" t="s">
        <v>281</v>
      </c>
      <c r="B4" s="37"/>
      <c r="C4" s="37"/>
      <c r="D4" s="37"/>
      <c r="E4" s="37"/>
      <c r="F4" s="37"/>
    </row>
    <row r="5" spans="1:6" s="1" customFormat="1" ht="12.75">
      <c r="A5" s="36" t="s">
        <v>17</v>
      </c>
      <c r="B5" s="36"/>
      <c r="C5" s="36"/>
      <c r="D5" s="36"/>
      <c r="E5" s="36"/>
      <c r="F5" s="36"/>
    </row>
    <row r="6" spans="1:6" s="1" customFormat="1" ht="12.75">
      <c r="A6" s="10"/>
      <c r="B6" s="7"/>
      <c r="C6" s="4"/>
      <c r="D6" s="4"/>
      <c r="F6" s="4" t="s">
        <v>1</v>
      </c>
    </row>
    <row r="7" spans="1:6" ht="38.25">
      <c r="A7" s="11" t="s">
        <v>6</v>
      </c>
      <c r="B7" s="11" t="s">
        <v>7</v>
      </c>
      <c r="C7" s="12" t="s">
        <v>13</v>
      </c>
      <c r="D7" s="12" t="s">
        <v>14</v>
      </c>
      <c r="E7" s="12" t="s">
        <v>5</v>
      </c>
      <c r="F7" s="12" t="s">
        <v>15</v>
      </c>
    </row>
    <row r="8" spans="1:6" ht="12.75">
      <c r="A8" s="32"/>
      <c r="B8" s="32"/>
      <c r="C8" s="12">
        <v>1</v>
      </c>
      <c r="D8" s="12">
        <v>2</v>
      </c>
      <c r="E8" s="12">
        <v>3</v>
      </c>
      <c r="F8" s="12">
        <v>4</v>
      </c>
    </row>
    <row r="9" spans="1:8" ht="12.75">
      <c r="A9" s="29" t="s">
        <v>263</v>
      </c>
      <c r="B9" s="30" t="s">
        <v>22</v>
      </c>
      <c r="C9" s="31">
        <f>C15+C19+C22+C27+C31+C34+C36+C41</f>
        <v>271524000</v>
      </c>
      <c r="D9" s="31">
        <f>D15+D19+D22+D27+D31+D34+D36+D41</f>
        <v>146863935</v>
      </c>
      <c r="E9" s="31">
        <f>E15+E19+E22+E27+E31+E34+E36+E41+E44</f>
        <v>101050952</v>
      </c>
      <c r="F9" s="33">
        <f aca="true" t="shared" si="0" ref="F9:F22">E9/D9</f>
        <v>0.6880583173806422</v>
      </c>
      <c r="H9" s="34"/>
    </row>
    <row r="10" spans="1:8" ht="12.75">
      <c r="A10" s="29" t="s">
        <v>264</v>
      </c>
      <c r="B10" s="30" t="s">
        <v>24</v>
      </c>
      <c r="C10" s="31">
        <f>C11-C19</f>
        <v>136262000</v>
      </c>
      <c r="D10" s="31">
        <f>D11-D19</f>
        <v>91270935</v>
      </c>
      <c r="E10" s="31">
        <f>E11-E19</f>
        <v>47806677</v>
      </c>
      <c r="F10" s="33">
        <f t="shared" si="0"/>
        <v>0.5237886190165577</v>
      </c>
      <c r="H10" s="34"/>
    </row>
    <row r="11" spans="1:6" ht="12.75">
      <c r="A11" s="29" t="s">
        <v>25</v>
      </c>
      <c r="B11" s="30" t="s">
        <v>26</v>
      </c>
      <c r="C11" s="31">
        <f>C12+C25</f>
        <v>212601000</v>
      </c>
      <c r="D11" s="31">
        <f>D12+D25</f>
        <v>129753935</v>
      </c>
      <c r="E11" s="31">
        <f>E12+E25</f>
        <v>86289677</v>
      </c>
      <c r="F11" s="33">
        <f t="shared" si="0"/>
        <v>0.6650255115577034</v>
      </c>
    </row>
    <row r="12" spans="1:6" ht="12.75">
      <c r="A12" s="29" t="s">
        <v>27</v>
      </c>
      <c r="B12" s="30" t="s">
        <v>28</v>
      </c>
      <c r="C12" s="31">
        <f>C13+C18</f>
        <v>157893000</v>
      </c>
      <c r="D12" s="31">
        <f>D13+D18</f>
        <v>81753000</v>
      </c>
      <c r="E12" s="31">
        <f>E13+E18</f>
        <v>85060593</v>
      </c>
      <c r="F12" s="33">
        <f t="shared" si="0"/>
        <v>1.0404583685002384</v>
      </c>
    </row>
    <row r="13" spans="1:6" ht="12.75">
      <c r="A13" s="29" t="s">
        <v>29</v>
      </c>
      <c r="B13" s="30" t="s">
        <v>30</v>
      </c>
      <c r="C13" s="31">
        <f aca="true" t="shared" si="1" ref="C13:E14">C14</f>
        <v>79554000</v>
      </c>
      <c r="D13" s="31">
        <f t="shared" si="1"/>
        <v>42270000</v>
      </c>
      <c r="E13" s="31">
        <f t="shared" si="1"/>
        <v>45024396</v>
      </c>
      <c r="F13" s="33">
        <f t="shared" si="0"/>
        <v>1.065161958836054</v>
      </c>
    </row>
    <row r="14" spans="1:6" ht="25.5">
      <c r="A14" s="29" t="s">
        <v>31</v>
      </c>
      <c r="B14" s="30" t="s">
        <v>32</v>
      </c>
      <c r="C14" s="31">
        <f t="shared" si="1"/>
        <v>79554000</v>
      </c>
      <c r="D14" s="31">
        <f t="shared" si="1"/>
        <v>42270000</v>
      </c>
      <c r="E14" s="31">
        <f t="shared" si="1"/>
        <v>45024396</v>
      </c>
      <c r="F14" s="33">
        <f t="shared" si="0"/>
        <v>1.065161958836054</v>
      </c>
    </row>
    <row r="15" spans="1:6" ht="12.75">
      <c r="A15" s="29" t="s">
        <v>33</v>
      </c>
      <c r="B15" s="30" t="s">
        <v>34</v>
      </c>
      <c r="C15" s="31">
        <f>C16+C17</f>
        <v>79554000</v>
      </c>
      <c r="D15" s="31">
        <f>D16+D17</f>
        <v>42270000</v>
      </c>
      <c r="E15" s="31">
        <f>E16+E17</f>
        <v>45024396</v>
      </c>
      <c r="F15" s="33">
        <f t="shared" si="0"/>
        <v>1.065161958836054</v>
      </c>
    </row>
    <row r="16" spans="1:6" ht="12.75">
      <c r="A16" s="29" t="s">
        <v>0</v>
      </c>
      <c r="B16" s="30" t="s">
        <v>35</v>
      </c>
      <c r="C16" s="31">
        <v>54770000</v>
      </c>
      <c r="D16" s="31">
        <v>27400000</v>
      </c>
      <c r="E16" s="31">
        <v>29845164</v>
      </c>
      <c r="F16" s="33">
        <f t="shared" si="0"/>
        <v>1.0892395620437956</v>
      </c>
    </row>
    <row r="17" spans="1:6" ht="25.5">
      <c r="A17" s="29" t="s">
        <v>36</v>
      </c>
      <c r="B17" s="30" t="s">
        <v>37</v>
      </c>
      <c r="C17" s="31">
        <v>24784000</v>
      </c>
      <c r="D17" s="31">
        <v>14870000</v>
      </c>
      <c r="E17" s="31">
        <v>15179232</v>
      </c>
      <c r="F17" s="33">
        <f t="shared" si="0"/>
        <v>1.0207956960322797</v>
      </c>
    </row>
    <row r="18" spans="1:6" ht="12.75">
      <c r="A18" s="29" t="s">
        <v>38</v>
      </c>
      <c r="B18" s="30" t="s">
        <v>39</v>
      </c>
      <c r="C18" s="31">
        <f>C19+C22</f>
        <v>78339000</v>
      </c>
      <c r="D18" s="31">
        <f>D19+D22</f>
        <v>39483000</v>
      </c>
      <c r="E18" s="31">
        <f>E19+E22</f>
        <v>40036197</v>
      </c>
      <c r="F18" s="33">
        <f t="shared" si="0"/>
        <v>1.0140110173998935</v>
      </c>
    </row>
    <row r="19" spans="1:6" ht="12.75">
      <c r="A19" s="29" t="s">
        <v>40</v>
      </c>
      <c r="B19" s="30" t="s">
        <v>41</v>
      </c>
      <c r="C19" s="31">
        <f>C20+C21</f>
        <v>76339000</v>
      </c>
      <c r="D19" s="31">
        <f>D20+D21</f>
        <v>38483000</v>
      </c>
      <c r="E19" s="31">
        <f>E20+E21</f>
        <v>38483000</v>
      </c>
      <c r="F19" s="33">
        <f t="shared" si="0"/>
        <v>1</v>
      </c>
    </row>
    <row r="20" spans="1:6" ht="25.5">
      <c r="A20" s="29" t="s">
        <v>42</v>
      </c>
      <c r="B20" s="30" t="s">
        <v>43</v>
      </c>
      <c r="C20" s="31">
        <v>73247000</v>
      </c>
      <c r="D20" s="31">
        <v>36627000</v>
      </c>
      <c r="E20" s="31">
        <v>36627000</v>
      </c>
      <c r="F20" s="33">
        <f t="shared" si="0"/>
        <v>1</v>
      </c>
    </row>
    <row r="21" spans="1:6" ht="12.75">
      <c r="A21" s="29" t="s">
        <v>44</v>
      </c>
      <c r="B21" s="30" t="s">
        <v>45</v>
      </c>
      <c r="C21" s="31">
        <v>3092000</v>
      </c>
      <c r="D21" s="31">
        <v>1856000</v>
      </c>
      <c r="E21" s="31">
        <v>1856000</v>
      </c>
      <c r="F21" s="33">
        <f t="shared" si="0"/>
        <v>1</v>
      </c>
    </row>
    <row r="22" spans="1:6" ht="25.5">
      <c r="A22" s="29" t="s">
        <v>46</v>
      </c>
      <c r="B22" s="30" t="s">
        <v>47</v>
      </c>
      <c r="C22" s="31">
        <f>C23+C24</f>
        <v>2000000</v>
      </c>
      <c r="D22" s="31">
        <f>D23+D24</f>
        <v>1000000</v>
      </c>
      <c r="E22" s="31">
        <f>E23+E24</f>
        <v>1553197</v>
      </c>
      <c r="F22" s="33">
        <f t="shared" si="0"/>
        <v>1.553197</v>
      </c>
    </row>
    <row r="23" spans="1:6" ht="12.75">
      <c r="A23" s="29" t="s">
        <v>8</v>
      </c>
      <c r="B23" s="30" t="s">
        <v>48</v>
      </c>
      <c r="C23" s="31">
        <v>0</v>
      </c>
      <c r="D23" s="31">
        <v>0</v>
      </c>
      <c r="E23" s="31">
        <v>189075</v>
      </c>
      <c r="F23" s="33"/>
    </row>
    <row r="24" spans="1:6" ht="25.5">
      <c r="A24" s="29" t="s">
        <v>9</v>
      </c>
      <c r="B24" s="30" t="s">
        <v>49</v>
      </c>
      <c r="C24" s="31">
        <v>2000000</v>
      </c>
      <c r="D24" s="31">
        <v>1000000</v>
      </c>
      <c r="E24" s="31">
        <v>1364122</v>
      </c>
      <c r="F24" s="33">
        <f aca="true" t="shared" si="2" ref="F24:F30">E24/D24</f>
        <v>1.364122</v>
      </c>
    </row>
    <row r="25" spans="1:6" ht="12.75">
      <c r="A25" s="29" t="s">
        <v>50</v>
      </c>
      <c r="B25" s="30" t="s">
        <v>51</v>
      </c>
      <c r="C25" s="31">
        <f>C26+C30</f>
        <v>54708000</v>
      </c>
      <c r="D25" s="31">
        <f>D26+D30</f>
        <v>48000935</v>
      </c>
      <c r="E25" s="31">
        <f>E26+E30</f>
        <v>1229084</v>
      </c>
      <c r="F25" s="33">
        <f t="shared" si="2"/>
        <v>0.025605417894463932</v>
      </c>
    </row>
    <row r="26" spans="1:6" ht="12.75">
      <c r="A26" s="29" t="s">
        <v>52</v>
      </c>
      <c r="B26" s="30" t="s">
        <v>53</v>
      </c>
      <c r="C26" s="31">
        <f aca="true" t="shared" si="3" ref="C26:D28">C27</f>
        <v>400000</v>
      </c>
      <c r="D26" s="31">
        <f t="shared" si="3"/>
        <v>200000</v>
      </c>
      <c r="E26" s="31">
        <f>E27</f>
        <v>212559</v>
      </c>
      <c r="F26" s="33">
        <f t="shared" si="2"/>
        <v>1.062795</v>
      </c>
    </row>
    <row r="27" spans="1:6" ht="12.75">
      <c r="A27" s="29" t="s">
        <v>54</v>
      </c>
      <c r="B27" s="30" t="s">
        <v>55</v>
      </c>
      <c r="C27" s="31">
        <f t="shared" si="3"/>
        <v>400000</v>
      </c>
      <c r="D27" s="31">
        <f t="shared" si="3"/>
        <v>200000</v>
      </c>
      <c r="E27" s="31">
        <f>E28</f>
        <v>212559</v>
      </c>
      <c r="F27" s="33">
        <f t="shared" si="2"/>
        <v>1.062795</v>
      </c>
    </row>
    <row r="28" spans="1:6" ht="12.75">
      <c r="A28" s="29" t="s">
        <v>56</v>
      </c>
      <c r="B28" s="30" t="s">
        <v>57</v>
      </c>
      <c r="C28" s="31">
        <f t="shared" si="3"/>
        <v>400000</v>
      </c>
      <c r="D28" s="31">
        <f t="shared" si="3"/>
        <v>200000</v>
      </c>
      <c r="E28" s="31">
        <f>E29</f>
        <v>212559</v>
      </c>
      <c r="F28" s="33">
        <f t="shared" si="2"/>
        <v>1.062795</v>
      </c>
    </row>
    <row r="29" spans="1:6" ht="12.75">
      <c r="A29" s="29" t="s">
        <v>58</v>
      </c>
      <c r="B29" s="30" t="s">
        <v>59</v>
      </c>
      <c r="C29" s="31">
        <v>400000</v>
      </c>
      <c r="D29" s="31">
        <v>200000</v>
      </c>
      <c r="E29" s="31">
        <f>199703+12856</f>
        <v>212559</v>
      </c>
      <c r="F29" s="33">
        <f t="shared" si="2"/>
        <v>1.062795</v>
      </c>
    </row>
    <row r="30" spans="1:6" ht="12.75">
      <c r="A30" s="29" t="s">
        <v>60</v>
      </c>
      <c r="B30" s="30" t="s">
        <v>61</v>
      </c>
      <c r="C30" s="31">
        <f>C31+C34</f>
        <v>54308000</v>
      </c>
      <c r="D30" s="31">
        <f>D31+D34</f>
        <v>47800935</v>
      </c>
      <c r="E30" s="31">
        <f>E31+E34</f>
        <v>1016525</v>
      </c>
      <c r="F30" s="33">
        <f t="shared" si="2"/>
        <v>0.021265797415887366</v>
      </c>
    </row>
    <row r="31" spans="1:6" ht="12.75">
      <c r="A31" s="29" t="s">
        <v>62</v>
      </c>
      <c r="B31" s="30" t="s">
        <v>63</v>
      </c>
      <c r="C31" s="31">
        <v>0</v>
      </c>
      <c r="D31" s="31">
        <v>0</v>
      </c>
      <c r="E31" s="31">
        <f>E32</f>
        <v>52881</v>
      </c>
      <c r="F31" s="33"/>
    </row>
    <row r="32" spans="1:6" ht="25.5">
      <c r="A32" s="29" t="s">
        <v>64</v>
      </c>
      <c r="B32" s="30" t="s">
        <v>65</v>
      </c>
      <c r="C32" s="31">
        <v>0</v>
      </c>
      <c r="D32" s="31">
        <v>0</v>
      </c>
      <c r="E32" s="31">
        <f>E33</f>
        <v>52881</v>
      </c>
      <c r="F32" s="33"/>
    </row>
    <row r="33" spans="1:6" ht="12.75">
      <c r="A33" s="29" t="s">
        <v>66</v>
      </c>
      <c r="B33" s="30" t="s">
        <v>67</v>
      </c>
      <c r="C33" s="31">
        <v>0</v>
      </c>
      <c r="D33" s="31">
        <v>0</v>
      </c>
      <c r="E33" s="31">
        <v>52881</v>
      </c>
      <c r="F33" s="33"/>
    </row>
    <row r="34" spans="1:6" ht="12.75">
      <c r="A34" s="29" t="s">
        <v>265</v>
      </c>
      <c r="B34" s="30" t="s">
        <v>69</v>
      </c>
      <c r="C34" s="31">
        <f>C35</f>
        <v>54308000</v>
      </c>
      <c r="D34" s="31">
        <f>D35</f>
        <v>47800935</v>
      </c>
      <c r="E34" s="31">
        <f>E35</f>
        <v>963644</v>
      </c>
      <c r="F34" s="33">
        <f>E34/D34</f>
        <v>0.020159521984245705</v>
      </c>
    </row>
    <row r="35" spans="1:6" ht="12.75">
      <c r="A35" s="29" t="s">
        <v>10</v>
      </c>
      <c r="B35" s="30" t="s">
        <v>70</v>
      </c>
      <c r="C35" s="31">
        <v>54308000</v>
      </c>
      <c r="D35" s="31">
        <v>47800935</v>
      </c>
      <c r="E35" s="31">
        <v>963644</v>
      </c>
      <c r="F35" s="33">
        <f>E35/D35</f>
        <v>0.020159521984245705</v>
      </c>
    </row>
    <row r="36" spans="1:6" ht="12.75">
      <c r="A36" s="29" t="s">
        <v>266</v>
      </c>
      <c r="B36" s="30" t="s">
        <v>77</v>
      </c>
      <c r="C36" s="31">
        <v>0</v>
      </c>
      <c r="D36" s="31">
        <v>0</v>
      </c>
      <c r="E36" s="31">
        <f>E37</f>
        <v>-16537050</v>
      </c>
      <c r="F36" s="33"/>
    </row>
    <row r="37" spans="1:6" ht="25.5">
      <c r="A37" s="29" t="s">
        <v>78</v>
      </c>
      <c r="B37" s="30" t="s">
        <v>79</v>
      </c>
      <c r="C37" s="31">
        <v>0</v>
      </c>
      <c r="D37" s="31">
        <v>0</v>
      </c>
      <c r="E37" s="31">
        <f>E38</f>
        <v>-16537050</v>
      </c>
      <c r="F37" s="33"/>
    </row>
    <row r="38" spans="1:6" ht="25.5">
      <c r="A38" s="29" t="s">
        <v>78</v>
      </c>
      <c r="B38" s="30" t="s">
        <v>80</v>
      </c>
      <c r="C38" s="31">
        <v>0</v>
      </c>
      <c r="D38" s="31">
        <v>0</v>
      </c>
      <c r="E38" s="31">
        <v>-16537050</v>
      </c>
      <c r="F38" s="33"/>
    </row>
    <row r="39" spans="1:6" ht="12.75">
      <c r="A39" s="29" t="s">
        <v>81</v>
      </c>
      <c r="B39" s="30" t="s">
        <v>82</v>
      </c>
      <c r="C39" s="31">
        <f aca="true" t="shared" si="4" ref="C39:E40">C40</f>
        <v>58923000</v>
      </c>
      <c r="D39" s="31">
        <f t="shared" si="4"/>
        <v>17110000</v>
      </c>
      <c r="E39" s="31">
        <f t="shared" si="4"/>
        <v>31212000</v>
      </c>
      <c r="F39" s="33">
        <f>E39/D39</f>
        <v>1.824196376388077</v>
      </c>
    </row>
    <row r="40" spans="1:6" ht="12.75">
      <c r="A40" s="29" t="s">
        <v>83</v>
      </c>
      <c r="B40" s="30" t="s">
        <v>84</v>
      </c>
      <c r="C40" s="31">
        <f t="shared" si="4"/>
        <v>58923000</v>
      </c>
      <c r="D40" s="31">
        <f t="shared" si="4"/>
        <v>17110000</v>
      </c>
      <c r="E40" s="31">
        <f t="shared" si="4"/>
        <v>31212000</v>
      </c>
      <c r="F40" s="33">
        <f>E40/D40</f>
        <v>1.824196376388077</v>
      </c>
    </row>
    <row r="41" spans="1:6" ht="25.5">
      <c r="A41" s="29" t="s">
        <v>267</v>
      </c>
      <c r="B41" s="30" t="s">
        <v>86</v>
      </c>
      <c r="C41" s="31">
        <f>C42+C43</f>
        <v>58923000</v>
      </c>
      <c r="D41" s="31">
        <f>D42+D43</f>
        <v>17110000</v>
      </c>
      <c r="E41" s="31">
        <f>E42+E43</f>
        <v>31212000</v>
      </c>
      <c r="F41" s="33">
        <f>E41/D41</f>
        <v>1.824196376388077</v>
      </c>
    </row>
    <row r="42" spans="1:6" ht="12.75">
      <c r="A42" s="29" t="s">
        <v>12</v>
      </c>
      <c r="B42" s="30" t="s">
        <v>89</v>
      </c>
      <c r="C42" s="31">
        <v>58173000</v>
      </c>
      <c r="D42" s="31">
        <v>16674000</v>
      </c>
      <c r="E42" s="31">
        <v>30900000</v>
      </c>
      <c r="F42" s="33"/>
    </row>
    <row r="43" spans="1:6" ht="12.75">
      <c r="A43" s="29" t="s">
        <v>90</v>
      </c>
      <c r="B43" s="30" t="s">
        <v>91</v>
      </c>
      <c r="C43" s="31">
        <v>750000</v>
      </c>
      <c r="D43" s="31">
        <v>436000</v>
      </c>
      <c r="E43" s="31">
        <v>312000</v>
      </c>
      <c r="F43" s="33">
        <f>E43/D43</f>
        <v>0.7155963302752294</v>
      </c>
    </row>
    <row r="44" spans="1:6" ht="12.75">
      <c r="A44" s="29" t="s">
        <v>285</v>
      </c>
      <c r="B44" s="30">
        <v>4302</v>
      </c>
      <c r="C44" s="31">
        <f>C45</f>
        <v>0</v>
      </c>
      <c r="D44" s="31">
        <f>D45</f>
        <v>0</v>
      </c>
      <c r="E44" s="31">
        <f>E45</f>
        <v>86325</v>
      </c>
      <c r="F44" s="33"/>
    </row>
    <row r="45" spans="1:6" ht="12.75">
      <c r="A45" s="29" t="s">
        <v>286</v>
      </c>
      <c r="B45" s="30">
        <v>430220</v>
      </c>
      <c r="C45" s="31">
        <v>0</v>
      </c>
      <c r="D45" s="31">
        <v>0</v>
      </c>
      <c r="E45" s="31">
        <v>86325</v>
      </c>
      <c r="F45" s="33"/>
    </row>
    <row r="46" spans="1:9" ht="25.5">
      <c r="A46" s="29" t="s">
        <v>268</v>
      </c>
      <c r="B46" s="30" t="s">
        <v>106</v>
      </c>
      <c r="C46" s="31">
        <f>C47</f>
        <v>271524000</v>
      </c>
      <c r="D46" s="31">
        <f>D47</f>
        <v>146863935</v>
      </c>
      <c r="E46" s="31">
        <f>E47</f>
        <v>91653446</v>
      </c>
      <c r="F46" s="33">
        <f>E46/D46</f>
        <v>0.6240704772073552</v>
      </c>
      <c r="H46" s="34"/>
      <c r="I46" s="34"/>
    </row>
    <row r="47" spans="1:6" ht="12.75">
      <c r="A47" s="29" t="s">
        <v>108</v>
      </c>
      <c r="B47" s="30" t="s">
        <v>109</v>
      </c>
      <c r="C47" s="31">
        <f>C48+C81</f>
        <v>271524000</v>
      </c>
      <c r="D47" s="31">
        <f>D48+D81</f>
        <v>146863935</v>
      </c>
      <c r="E47" s="31">
        <f>E48+E81</f>
        <v>91653446</v>
      </c>
      <c r="F47" s="33">
        <f>E47/D47</f>
        <v>0.6240704772073552</v>
      </c>
    </row>
    <row r="48" spans="1:6" ht="12.75">
      <c r="A48" s="29" t="s">
        <v>110</v>
      </c>
      <c r="B48" s="30" t="s">
        <v>111</v>
      </c>
      <c r="C48" s="31">
        <f>C49+C50+C51+C56+C58+C64+C67+C71+C75</f>
        <v>271524000</v>
      </c>
      <c r="D48" s="31">
        <f>D49+D50+D51+D56+D58+D64+D67+D71+D75</f>
        <v>146863935</v>
      </c>
      <c r="E48" s="31">
        <f>E49+E50+E51+E56+E58+E64+E67+E71+E75</f>
        <v>91830139</v>
      </c>
      <c r="F48" s="33">
        <f>E48/D48</f>
        <v>0.6252735840150272</v>
      </c>
    </row>
    <row r="49" spans="1:6" ht="12.75">
      <c r="A49" s="29" t="s">
        <v>112</v>
      </c>
      <c r="B49" s="30" t="s">
        <v>113</v>
      </c>
      <c r="C49" s="31">
        <f>C153+C134+C116+C96+C88</f>
        <v>49315000</v>
      </c>
      <c r="D49" s="31">
        <f>D153+D134+D116+D96+D88</f>
        <v>30734570</v>
      </c>
      <c r="E49" s="31">
        <f>E153+E134+E116+E96+E88</f>
        <v>17265784</v>
      </c>
      <c r="F49" s="33">
        <f>E49/D49</f>
        <v>0.5617708007627893</v>
      </c>
    </row>
    <row r="50" spans="1:6" ht="25.5">
      <c r="A50" s="29" t="s">
        <v>114</v>
      </c>
      <c r="B50" s="30" t="s">
        <v>115</v>
      </c>
      <c r="C50" s="31">
        <f>C89+C97+C108+C117+C127+C135+C154+C171+C185+C198</f>
        <v>90874800</v>
      </c>
      <c r="D50" s="31">
        <f>D89+D97+D108+D117+D127+D135+D154+D171+D185+D198</f>
        <v>43201115</v>
      </c>
      <c r="E50" s="31">
        <f>E89+E97+E108+E117+E127+E135+E154+E171+E185+E198</f>
        <v>16635252</v>
      </c>
      <c r="F50" s="33">
        <f>E50/D50</f>
        <v>0.3850653391700654</v>
      </c>
    </row>
    <row r="51" spans="1:6" ht="12.75">
      <c r="A51" s="29" t="s">
        <v>116</v>
      </c>
      <c r="B51" s="30" t="s">
        <v>117</v>
      </c>
      <c r="C51" s="31">
        <f>C52+C54</f>
        <v>2621000</v>
      </c>
      <c r="D51" s="31">
        <f>D52+D54</f>
        <v>1311000</v>
      </c>
      <c r="E51" s="31">
        <f>E52+E54</f>
        <v>1019173</v>
      </c>
      <c r="F51" s="33"/>
    </row>
    <row r="52" spans="1:6" ht="12.75">
      <c r="A52" s="29" t="s">
        <v>118</v>
      </c>
      <c r="B52" s="30" t="s">
        <v>119</v>
      </c>
      <c r="C52" s="31">
        <f>C53</f>
        <v>2046000</v>
      </c>
      <c r="D52" s="31">
        <f>D53</f>
        <v>1023000</v>
      </c>
      <c r="E52" s="31">
        <f>E53</f>
        <v>839173</v>
      </c>
      <c r="F52" s="33"/>
    </row>
    <row r="53" spans="1:6" ht="12.75">
      <c r="A53" s="29" t="s">
        <v>120</v>
      </c>
      <c r="B53" s="30" t="s">
        <v>121</v>
      </c>
      <c r="C53" s="31">
        <v>2046000</v>
      </c>
      <c r="D53" s="31">
        <v>1023000</v>
      </c>
      <c r="E53" s="31">
        <v>839173</v>
      </c>
      <c r="F53" s="33"/>
    </row>
    <row r="54" spans="1:6" ht="12.75">
      <c r="A54" s="29" t="s">
        <v>122</v>
      </c>
      <c r="B54" s="30" t="s">
        <v>55</v>
      </c>
      <c r="C54" s="31">
        <f>C55</f>
        <v>575000</v>
      </c>
      <c r="D54" s="31">
        <f>D55</f>
        <v>288000</v>
      </c>
      <c r="E54" s="31">
        <f>E55</f>
        <v>180000</v>
      </c>
      <c r="F54" s="33"/>
    </row>
    <row r="55" spans="1:6" ht="12.75">
      <c r="A55" s="29" t="s">
        <v>123</v>
      </c>
      <c r="B55" s="30" t="s">
        <v>124</v>
      </c>
      <c r="C55" s="31">
        <v>575000</v>
      </c>
      <c r="D55" s="31">
        <v>288000</v>
      </c>
      <c r="E55" s="31">
        <v>180000</v>
      </c>
      <c r="F55" s="33"/>
    </row>
    <row r="56" spans="1:6" ht="12.75">
      <c r="A56" s="29" t="s">
        <v>125</v>
      </c>
      <c r="B56" s="30" t="s">
        <v>126</v>
      </c>
      <c r="C56" s="31">
        <v>11827000</v>
      </c>
      <c r="D56" s="31">
        <v>0</v>
      </c>
      <c r="E56" s="31">
        <f>E57</f>
        <v>0</v>
      </c>
      <c r="F56" s="33"/>
    </row>
    <row r="57" spans="1:6" ht="12.75">
      <c r="A57" s="29" t="s">
        <v>127</v>
      </c>
      <c r="B57" s="30" t="s">
        <v>128</v>
      </c>
      <c r="C57" s="31">
        <v>11827000</v>
      </c>
      <c r="D57" s="31">
        <v>0</v>
      </c>
      <c r="E57" s="31">
        <v>0</v>
      </c>
      <c r="F57" s="33"/>
    </row>
    <row r="58" spans="1:6" ht="12.75">
      <c r="A58" s="29" t="s">
        <v>129</v>
      </c>
      <c r="B58" s="30" t="s">
        <v>130</v>
      </c>
      <c r="C58" s="31">
        <f>C59</f>
        <v>21072500</v>
      </c>
      <c r="D58" s="31">
        <f>D59</f>
        <v>12887800</v>
      </c>
      <c r="E58" s="31">
        <f>E59</f>
        <v>10812339</v>
      </c>
      <c r="F58" s="33">
        <f aca="true" t="shared" si="5" ref="F58:F72">E58/D58</f>
        <v>0.8389592482813203</v>
      </c>
    </row>
    <row r="59" spans="1:6" ht="38.25">
      <c r="A59" s="29" t="s">
        <v>131</v>
      </c>
      <c r="B59" s="30" t="s">
        <v>132</v>
      </c>
      <c r="C59" s="31">
        <f>C60+C61+C62+C63</f>
        <v>21072500</v>
      </c>
      <c r="D59" s="31">
        <f>D60+D61+D62+D63</f>
        <v>12887800</v>
      </c>
      <c r="E59" s="31">
        <f>E60+E61+E62+E63</f>
        <v>10812339</v>
      </c>
      <c r="F59" s="33">
        <f t="shared" si="5"/>
        <v>0.8389592482813203</v>
      </c>
    </row>
    <row r="60" spans="1:6" ht="12.75">
      <c r="A60" s="29" t="s">
        <v>133</v>
      </c>
      <c r="B60" s="30" t="s">
        <v>134</v>
      </c>
      <c r="C60" s="31">
        <f>C157+C138+C102+C201</f>
        <v>19154500</v>
      </c>
      <c r="D60" s="31">
        <f>D157+D138+D102+D201</f>
        <v>11299800</v>
      </c>
      <c r="E60" s="31">
        <f>E157+E138+E102+E201</f>
        <v>10196287</v>
      </c>
      <c r="F60" s="33">
        <f t="shared" si="5"/>
        <v>0.9023422538452008</v>
      </c>
    </row>
    <row r="61" spans="1:6" ht="12.75">
      <c r="A61" s="29" t="s">
        <v>135</v>
      </c>
      <c r="B61" s="30" t="s">
        <v>136</v>
      </c>
      <c r="C61" s="31">
        <v>90000</v>
      </c>
      <c r="D61" s="31">
        <v>90000</v>
      </c>
      <c r="E61" s="31">
        <f>E202</f>
        <v>47052</v>
      </c>
      <c r="F61" s="33">
        <f t="shared" si="5"/>
        <v>0.5228</v>
      </c>
    </row>
    <row r="62" spans="1:6" ht="25.5">
      <c r="A62" s="29" t="s">
        <v>137</v>
      </c>
      <c r="B62" s="30" t="s">
        <v>138</v>
      </c>
      <c r="C62" s="31">
        <v>1100000</v>
      </c>
      <c r="D62" s="31">
        <v>1100000</v>
      </c>
      <c r="E62" s="31">
        <f>E130</f>
        <v>260000</v>
      </c>
      <c r="F62" s="33">
        <f t="shared" si="5"/>
        <v>0.23636363636363636</v>
      </c>
    </row>
    <row r="63" spans="1:6" ht="12.75">
      <c r="A63" s="29" t="s">
        <v>139</v>
      </c>
      <c r="B63" s="30" t="s">
        <v>140</v>
      </c>
      <c r="C63" s="31">
        <f>C181</f>
        <v>728000</v>
      </c>
      <c r="D63" s="31">
        <f>D181</f>
        <v>398000</v>
      </c>
      <c r="E63" s="31">
        <f>E181</f>
        <v>309000</v>
      </c>
      <c r="F63" s="33">
        <f t="shared" si="5"/>
        <v>0.7763819095477387</v>
      </c>
    </row>
    <row r="64" spans="1:6" ht="12.75">
      <c r="A64" s="29" t="s">
        <v>141</v>
      </c>
      <c r="B64" s="30" t="s">
        <v>142</v>
      </c>
      <c r="C64" s="31">
        <f aca="true" t="shared" si="6" ref="C64:E65">C65</f>
        <v>5650000</v>
      </c>
      <c r="D64" s="31">
        <f t="shared" si="6"/>
        <v>3955000</v>
      </c>
      <c r="E64" s="31">
        <f t="shared" si="6"/>
        <v>1730298</v>
      </c>
      <c r="F64" s="33">
        <f t="shared" si="5"/>
        <v>0.43749633375474084</v>
      </c>
    </row>
    <row r="65" spans="1:6" ht="12.75">
      <c r="A65" s="29" t="s">
        <v>143</v>
      </c>
      <c r="B65" s="30" t="s">
        <v>144</v>
      </c>
      <c r="C65" s="31">
        <f t="shared" si="6"/>
        <v>5650000</v>
      </c>
      <c r="D65" s="31">
        <f t="shared" si="6"/>
        <v>3955000</v>
      </c>
      <c r="E65" s="31">
        <f t="shared" si="6"/>
        <v>1730298</v>
      </c>
      <c r="F65" s="33">
        <f t="shared" si="5"/>
        <v>0.43749633375474084</v>
      </c>
    </row>
    <row r="66" spans="1:6" ht="12.75">
      <c r="A66" s="29" t="s">
        <v>145</v>
      </c>
      <c r="B66" s="30" t="s">
        <v>146</v>
      </c>
      <c r="C66" s="31">
        <f>C188</f>
        <v>5650000</v>
      </c>
      <c r="D66" s="31">
        <f>D188</f>
        <v>3955000</v>
      </c>
      <c r="E66" s="31">
        <f>E188</f>
        <v>1730298</v>
      </c>
      <c r="F66" s="33">
        <f t="shared" si="5"/>
        <v>0.43749633375474084</v>
      </c>
    </row>
    <row r="67" spans="1:6" ht="12.75">
      <c r="A67" s="29" t="s">
        <v>148</v>
      </c>
      <c r="B67" s="30" t="s">
        <v>149</v>
      </c>
      <c r="C67" s="31">
        <f>C68</f>
        <v>75153000</v>
      </c>
      <c r="D67" s="31">
        <f>D68</f>
        <v>42317750</v>
      </c>
      <c r="E67" s="31">
        <f>E68</f>
        <v>38802611</v>
      </c>
      <c r="F67" s="33">
        <f t="shared" si="5"/>
        <v>0.9169346432643513</v>
      </c>
    </row>
    <row r="68" spans="1:6" ht="12.75">
      <c r="A68" s="29" t="s">
        <v>150</v>
      </c>
      <c r="B68" s="30" t="s">
        <v>151</v>
      </c>
      <c r="C68" s="31">
        <f>C69+C70</f>
        <v>75153000</v>
      </c>
      <c r="D68" s="31">
        <f>D69+D70</f>
        <v>42317750</v>
      </c>
      <c r="E68" s="31">
        <f>E69+E70</f>
        <v>38802611</v>
      </c>
      <c r="F68" s="33">
        <f t="shared" si="5"/>
        <v>0.9169346432643513</v>
      </c>
    </row>
    <row r="69" spans="1:6" ht="12.75">
      <c r="A69" s="29" t="s">
        <v>152</v>
      </c>
      <c r="B69" s="30" t="s">
        <v>153</v>
      </c>
      <c r="C69" s="31">
        <f>C160</f>
        <v>58989112</v>
      </c>
      <c r="D69" s="31">
        <f>D160</f>
        <v>31597940</v>
      </c>
      <c r="E69" s="31">
        <f>E160</f>
        <v>31512961</v>
      </c>
      <c r="F69" s="33">
        <f t="shared" si="5"/>
        <v>0.9973106158186261</v>
      </c>
    </row>
    <row r="70" spans="1:6" ht="12.75">
      <c r="A70" s="29" t="s">
        <v>154</v>
      </c>
      <c r="B70" s="30" t="s">
        <v>155</v>
      </c>
      <c r="C70" s="31">
        <f>C161+C120</f>
        <v>16163888</v>
      </c>
      <c r="D70" s="31">
        <f>D161+D120</f>
        <v>10719810</v>
      </c>
      <c r="E70" s="31">
        <f>E161+E120</f>
        <v>7289650</v>
      </c>
      <c r="F70" s="33">
        <f t="shared" si="5"/>
        <v>0.6800167167141955</v>
      </c>
    </row>
    <row r="71" spans="1:6" ht="25.5">
      <c r="A71" s="29" t="s">
        <v>156</v>
      </c>
      <c r="B71" s="30" t="s">
        <v>157</v>
      </c>
      <c r="C71" s="31">
        <f>C72+C73+C74</f>
        <v>9900700</v>
      </c>
      <c r="D71" s="31">
        <f>D72+D73+D74</f>
        <v>9900700</v>
      </c>
      <c r="E71" s="31">
        <f>E72+E73+E74</f>
        <v>3382252</v>
      </c>
      <c r="F71" s="33">
        <f t="shared" si="5"/>
        <v>0.34161746139161875</v>
      </c>
    </row>
    <row r="72" spans="1:6" ht="12.75">
      <c r="A72" s="29" t="s">
        <v>159</v>
      </c>
      <c r="B72" s="30" t="s">
        <v>160</v>
      </c>
      <c r="C72" s="31">
        <f>C140+C163+C204</f>
        <v>2800700</v>
      </c>
      <c r="D72" s="31">
        <f>D140+D163+D204</f>
        <v>2800700</v>
      </c>
      <c r="E72" s="31">
        <f>E140+E163+E204</f>
        <v>138000</v>
      </c>
      <c r="F72" s="33">
        <f t="shared" si="5"/>
        <v>0.0492733959367301</v>
      </c>
    </row>
    <row r="73" spans="1:6" ht="12.75">
      <c r="A73" s="29" t="s">
        <v>161</v>
      </c>
      <c r="B73" s="30" t="s">
        <v>162</v>
      </c>
      <c r="C73" s="31">
        <f>C141</f>
        <v>600000</v>
      </c>
      <c r="D73" s="31">
        <f>D141</f>
        <v>600000</v>
      </c>
      <c r="E73" s="31">
        <f>E141</f>
        <v>0</v>
      </c>
      <c r="F73" s="33"/>
    </row>
    <row r="74" spans="1:6" ht="12.75">
      <c r="A74" s="29" t="s">
        <v>163</v>
      </c>
      <c r="B74" s="30" t="s">
        <v>164</v>
      </c>
      <c r="C74" s="31">
        <v>6500000</v>
      </c>
      <c r="D74" s="31">
        <v>6500000</v>
      </c>
      <c r="E74" s="31">
        <f>E142</f>
        <v>3244252</v>
      </c>
      <c r="F74" s="33">
        <f>E74/D74</f>
        <v>0.4991156923076923</v>
      </c>
    </row>
    <row r="75" spans="1:6" ht="12.75">
      <c r="A75" s="29" t="s">
        <v>165</v>
      </c>
      <c r="B75" s="30" t="s">
        <v>166</v>
      </c>
      <c r="C75" s="31">
        <f aca="true" t="shared" si="7" ref="C75:D77">C76</f>
        <v>5110000</v>
      </c>
      <c r="D75" s="31">
        <f t="shared" si="7"/>
        <v>2556000</v>
      </c>
      <c r="E75" s="31">
        <f>E76</f>
        <v>2182430</v>
      </c>
      <c r="F75" s="33">
        <f>E75/D75</f>
        <v>0.8538458528951487</v>
      </c>
    </row>
    <row r="76" spans="1:6" ht="12.75">
      <c r="A76" s="29" t="s">
        <v>167</v>
      </c>
      <c r="B76" s="30" t="s">
        <v>168</v>
      </c>
      <c r="C76" s="31">
        <f>C77+C79</f>
        <v>5110000</v>
      </c>
      <c r="D76" s="31">
        <f>D77+D79</f>
        <v>2556000</v>
      </c>
      <c r="E76" s="31">
        <f>E77+E79</f>
        <v>2182430</v>
      </c>
      <c r="F76" s="33">
        <f>E76/D76</f>
        <v>0.8538458528951487</v>
      </c>
    </row>
    <row r="77" spans="1:6" ht="12.75">
      <c r="A77" s="29" t="s">
        <v>169</v>
      </c>
      <c r="B77" s="30" t="s">
        <v>170</v>
      </c>
      <c r="C77" s="31">
        <f t="shared" si="7"/>
        <v>962000</v>
      </c>
      <c r="D77" s="31">
        <f t="shared" si="7"/>
        <v>481000</v>
      </c>
      <c r="E77" s="31">
        <f>E78</f>
        <v>481000</v>
      </c>
      <c r="F77" s="33"/>
    </row>
    <row r="78" spans="1:6" ht="12.75">
      <c r="A78" s="29" t="s">
        <v>171</v>
      </c>
      <c r="B78" s="30" t="s">
        <v>172</v>
      </c>
      <c r="C78" s="31">
        <f>C192</f>
        <v>962000</v>
      </c>
      <c r="D78" s="31">
        <f>D192</f>
        <v>481000</v>
      </c>
      <c r="E78" s="31">
        <f>E192</f>
        <v>481000</v>
      </c>
      <c r="F78" s="33"/>
    </row>
    <row r="79" spans="1:6" ht="12.75">
      <c r="A79" s="29" t="s">
        <v>173</v>
      </c>
      <c r="B79" s="30" t="s">
        <v>174</v>
      </c>
      <c r="C79" s="31">
        <f>C80</f>
        <v>4148000</v>
      </c>
      <c r="D79" s="31">
        <f>D80</f>
        <v>2075000</v>
      </c>
      <c r="E79" s="31">
        <f>E80</f>
        <v>1701430</v>
      </c>
      <c r="F79" s="33">
        <f>E79/D79</f>
        <v>0.819966265060241</v>
      </c>
    </row>
    <row r="80" spans="1:6" ht="12.75">
      <c r="A80" s="29" t="s">
        <v>175</v>
      </c>
      <c r="B80" s="30" t="s">
        <v>176</v>
      </c>
      <c r="C80" s="31">
        <f>C146+C175+C194</f>
        <v>4148000</v>
      </c>
      <c r="D80" s="31">
        <f>D146+D175+D194</f>
        <v>2075000</v>
      </c>
      <c r="E80" s="31">
        <f>E146+E175+E194</f>
        <v>1701430</v>
      </c>
      <c r="F80" s="33">
        <f>E80/D80</f>
        <v>0.819966265060241</v>
      </c>
    </row>
    <row r="81" spans="1:6" ht="25.5">
      <c r="A81" s="29" t="s">
        <v>177</v>
      </c>
      <c r="B81" s="30" t="s">
        <v>178</v>
      </c>
      <c r="C81" s="31">
        <v>0</v>
      </c>
      <c r="D81" s="31">
        <v>0</v>
      </c>
      <c r="E81" s="31">
        <f>E82</f>
        <v>-176693</v>
      </c>
      <c r="F81" s="33"/>
    </row>
    <row r="82" spans="1:6" ht="12.75">
      <c r="A82" s="29" t="s">
        <v>179</v>
      </c>
      <c r="B82" s="30" t="s">
        <v>180</v>
      </c>
      <c r="C82" s="31">
        <v>0</v>
      </c>
      <c r="D82" s="31">
        <v>0</v>
      </c>
      <c r="E82" s="31">
        <f>E83</f>
        <v>-176693</v>
      </c>
      <c r="F82" s="33"/>
    </row>
    <row r="83" spans="1:6" ht="25.5">
      <c r="A83" s="29" t="s">
        <v>181</v>
      </c>
      <c r="B83" s="30" t="s">
        <v>182</v>
      </c>
      <c r="C83" s="31">
        <v>0</v>
      </c>
      <c r="D83" s="31">
        <v>0</v>
      </c>
      <c r="E83" s="31">
        <f>E207+E166+E123+E92+E149+E111</f>
        <v>-176693</v>
      </c>
      <c r="F83" s="33"/>
    </row>
    <row r="84" spans="1:6" ht="12.75">
      <c r="A84" s="29" t="s">
        <v>233</v>
      </c>
      <c r="B84" s="30" t="s">
        <v>234</v>
      </c>
      <c r="C84" s="31">
        <f>C85+C93+C103</f>
        <v>30353000</v>
      </c>
      <c r="D84" s="31">
        <f>D85+D93+D103</f>
        <v>12617000</v>
      </c>
      <c r="E84" s="31">
        <f>E85+E93+E103</f>
        <v>8562829</v>
      </c>
      <c r="F84" s="33">
        <f aca="true" t="shared" si="8" ref="F84:F89">E84/D84</f>
        <v>0.6786739319965126</v>
      </c>
    </row>
    <row r="85" spans="1:6" ht="12.75">
      <c r="A85" s="29" t="s">
        <v>235</v>
      </c>
      <c r="B85" s="30" t="s">
        <v>188</v>
      </c>
      <c r="C85" s="31">
        <f>C86</f>
        <v>11721000</v>
      </c>
      <c r="D85" s="31">
        <f>D86</f>
        <v>8611000</v>
      </c>
      <c r="E85" s="31">
        <f>E86</f>
        <v>5236649</v>
      </c>
      <c r="F85" s="33">
        <f t="shared" si="8"/>
        <v>0.6081348275461619</v>
      </c>
    </row>
    <row r="86" spans="1:6" ht="12.75">
      <c r="A86" s="29" t="s">
        <v>108</v>
      </c>
      <c r="B86" s="30" t="s">
        <v>109</v>
      </c>
      <c r="C86" s="31">
        <f>C87+C90</f>
        <v>11721000</v>
      </c>
      <c r="D86" s="31">
        <f>D87+D90</f>
        <v>8611000</v>
      </c>
      <c r="E86" s="31">
        <f>E87+E90</f>
        <v>5236649</v>
      </c>
      <c r="F86" s="33">
        <f t="shared" si="8"/>
        <v>0.6081348275461619</v>
      </c>
    </row>
    <row r="87" spans="1:6" ht="12.75">
      <c r="A87" s="29" t="s">
        <v>110</v>
      </c>
      <c r="B87" s="30" t="s">
        <v>111</v>
      </c>
      <c r="C87" s="31">
        <f>C88+C89</f>
        <v>11721000</v>
      </c>
      <c r="D87" s="31">
        <f>D88+D89</f>
        <v>8611000</v>
      </c>
      <c r="E87" s="31">
        <f>E88+E89</f>
        <v>5247743</v>
      </c>
      <c r="F87" s="33">
        <f t="shared" si="8"/>
        <v>0.609423179653931</v>
      </c>
    </row>
    <row r="88" spans="1:6" ht="12.75">
      <c r="A88" s="29" t="s">
        <v>112</v>
      </c>
      <c r="B88" s="30" t="s">
        <v>113</v>
      </c>
      <c r="C88" s="31">
        <v>5850000</v>
      </c>
      <c r="D88" s="31">
        <v>4116000</v>
      </c>
      <c r="E88" s="31">
        <v>2798064</v>
      </c>
      <c r="F88" s="33">
        <f t="shared" si="8"/>
        <v>0.679801749271137</v>
      </c>
    </row>
    <row r="89" spans="1:6" ht="25.5">
      <c r="A89" s="29" t="s">
        <v>114</v>
      </c>
      <c r="B89" s="30" t="s">
        <v>115</v>
      </c>
      <c r="C89" s="31">
        <v>5871000</v>
      </c>
      <c r="D89" s="31">
        <v>4495000</v>
      </c>
      <c r="E89" s="31">
        <v>2449679</v>
      </c>
      <c r="F89" s="33">
        <f t="shared" si="8"/>
        <v>0.5449786429365963</v>
      </c>
    </row>
    <row r="90" spans="1:6" ht="25.5">
      <c r="A90" s="29" t="s">
        <v>177</v>
      </c>
      <c r="B90" s="30" t="s">
        <v>178</v>
      </c>
      <c r="C90" s="31">
        <v>0</v>
      </c>
      <c r="D90" s="31">
        <v>0</v>
      </c>
      <c r="E90" s="31">
        <f>E91</f>
        <v>-11094</v>
      </c>
      <c r="F90" s="33"/>
    </row>
    <row r="91" spans="1:6" ht="12.75">
      <c r="A91" s="29" t="s">
        <v>179</v>
      </c>
      <c r="B91" s="30" t="s">
        <v>180</v>
      </c>
      <c r="C91" s="31">
        <v>0</v>
      </c>
      <c r="D91" s="31">
        <v>0</v>
      </c>
      <c r="E91" s="31">
        <f>E92</f>
        <v>-11094</v>
      </c>
      <c r="F91" s="33"/>
    </row>
    <row r="92" spans="1:6" ht="25.5">
      <c r="A92" s="29" t="s">
        <v>181</v>
      </c>
      <c r="B92" s="30" t="s">
        <v>182</v>
      </c>
      <c r="C92" s="31">
        <v>0</v>
      </c>
      <c r="D92" s="31">
        <v>0</v>
      </c>
      <c r="E92" s="31">
        <v>-11094</v>
      </c>
      <c r="F92" s="33"/>
    </row>
    <row r="93" spans="1:6" ht="12.75">
      <c r="A93" s="29" t="s">
        <v>236</v>
      </c>
      <c r="B93" s="30" t="s">
        <v>237</v>
      </c>
      <c r="C93" s="31">
        <f aca="true" t="shared" si="9" ref="C93:E94">C94</f>
        <v>16011000</v>
      </c>
      <c r="D93" s="31">
        <f t="shared" si="9"/>
        <v>2695000</v>
      </c>
      <c r="E93" s="31">
        <f t="shared" si="9"/>
        <v>2307007</v>
      </c>
      <c r="F93" s="33">
        <f>E93/D93</f>
        <v>0.8560322820037106</v>
      </c>
    </row>
    <row r="94" spans="1:6" ht="12.75">
      <c r="A94" s="29" t="s">
        <v>108</v>
      </c>
      <c r="B94" s="30" t="s">
        <v>109</v>
      </c>
      <c r="C94" s="31">
        <f t="shared" si="9"/>
        <v>16011000</v>
      </c>
      <c r="D94" s="31">
        <f t="shared" si="9"/>
        <v>2695000</v>
      </c>
      <c r="E94" s="31">
        <f t="shared" si="9"/>
        <v>2307007</v>
      </c>
      <c r="F94" s="33">
        <f>E94/D94</f>
        <v>0.8560322820037106</v>
      </c>
    </row>
    <row r="95" spans="1:6" ht="12.75">
      <c r="A95" s="29" t="s">
        <v>110</v>
      </c>
      <c r="B95" s="30" t="s">
        <v>111</v>
      </c>
      <c r="C95" s="31">
        <f>C96+C97+C98+C100</f>
        <v>16011000</v>
      </c>
      <c r="D95" s="31">
        <f>D96+D97+D98+D100</f>
        <v>2695000</v>
      </c>
      <c r="E95" s="31">
        <f>E96+E97+E98+E100</f>
        <v>2307007</v>
      </c>
      <c r="F95" s="33">
        <f>E95/D95</f>
        <v>0.8560322820037106</v>
      </c>
    </row>
    <row r="96" spans="1:6" ht="12.75">
      <c r="A96" s="29" t="s">
        <v>112</v>
      </c>
      <c r="B96" s="30" t="s">
        <v>113</v>
      </c>
      <c r="C96" s="31">
        <v>207000</v>
      </c>
      <c r="D96" s="31">
        <v>137000</v>
      </c>
      <c r="E96" s="31">
        <v>105831</v>
      </c>
      <c r="F96" s="33">
        <f>E96/D96</f>
        <v>0.7724890510948905</v>
      </c>
    </row>
    <row r="97" spans="1:6" ht="25.5">
      <c r="A97" s="29" t="s">
        <v>114</v>
      </c>
      <c r="B97" s="30" t="s">
        <v>115</v>
      </c>
      <c r="C97" s="31">
        <v>630000</v>
      </c>
      <c r="D97" s="31">
        <v>465000</v>
      </c>
      <c r="E97" s="31">
        <v>301176</v>
      </c>
      <c r="F97" s="33">
        <f>E97/D97</f>
        <v>0.6476903225806452</v>
      </c>
    </row>
    <row r="98" spans="1:6" ht="12.75">
      <c r="A98" s="29" t="s">
        <v>125</v>
      </c>
      <c r="B98" s="30" t="s">
        <v>126</v>
      </c>
      <c r="C98" s="31">
        <f>C99</f>
        <v>11827000</v>
      </c>
      <c r="D98" s="31">
        <f>D99</f>
        <v>0</v>
      </c>
      <c r="E98" s="31">
        <f>E99</f>
        <v>0</v>
      </c>
      <c r="F98" s="33"/>
    </row>
    <row r="99" spans="1:6" ht="12.75">
      <c r="A99" s="29" t="s">
        <v>127</v>
      </c>
      <c r="B99" s="30" t="s">
        <v>128</v>
      </c>
      <c r="C99" s="31">
        <v>11827000</v>
      </c>
      <c r="D99" s="31">
        <v>0</v>
      </c>
      <c r="E99" s="31">
        <v>0</v>
      </c>
      <c r="F99" s="33"/>
    </row>
    <row r="100" spans="1:6" ht="12.75">
      <c r="A100" s="29" t="s">
        <v>129</v>
      </c>
      <c r="B100" s="30" t="s">
        <v>130</v>
      </c>
      <c r="C100" s="31">
        <f aca="true" t="shared" si="10" ref="C100:E101">C101</f>
        <v>3347000</v>
      </c>
      <c r="D100" s="31">
        <f t="shared" si="10"/>
        <v>2093000</v>
      </c>
      <c r="E100" s="31">
        <f t="shared" si="10"/>
        <v>1900000</v>
      </c>
      <c r="F100" s="33">
        <f>E100/D100</f>
        <v>0.9077878643096035</v>
      </c>
    </row>
    <row r="101" spans="1:6" ht="38.25">
      <c r="A101" s="29" t="s">
        <v>131</v>
      </c>
      <c r="B101" s="30" t="s">
        <v>132</v>
      </c>
      <c r="C101" s="31">
        <f t="shared" si="10"/>
        <v>3347000</v>
      </c>
      <c r="D101" s="31">
        <f t="shared" si="10"/>
        <v>2093000</v>
      </c>
      <c r="E101" s="31">
        <f t="shared" si="10"/>
        <v>1900000</v>
      </c>
      <c r="F101" s="33">
        <f>E101/D101</f>
        <v>0.9077878643096035</v>
      </c>
    </row>
    <row r="102" spans="1:6" ht="12.75">
      <c r="A102" s="29" t="s">
        <v>133</v>
      </c>
      <c r="B102" s="30" t="s">
        <v>134</v>
      </c>
      <c r="C102" s="31">
        <v>3347000</v>
      </c>
      <c r="D102" s="31">
        <v>2093000</v>
      </c>
      <c r="E102" s="31">
        <v>1900000</v>
      </c>
      <c r="F102" s="33">
        <f>E102/D102</f>
        <v>0.9077878643096035</v>
      </c>
    </row>
    <row r="103" spans="1:6" ht="12.75">
      <c r="A103" s="29" t="s">
        <v>238</v>
      </c>
      <c r="B103" s="30" t="s">
        <v>147</v>
      </c>
      <c r="C103" s="31">
        <v>2621000</v>
      </c>
      <c r="D103" s="31">
        <v>1311000</v>
      </c>
      <c r="E103" s="31">
        <v>1019173</v>
      </c>
      <c r="F103" s="33"/>
    </row>
    <row r="104" spans="1:6" ht="25.5">
      <c r="A104" s="29" t="s">
        <v>239</v>
      </c>
      <c r="B104" s="30" t="s">
        <v>158</v>
      </c>
      <c r="C104" s="31">
        <f aca="true" t="shared" si="11" ref="C104:E105">C105</f>
        <v>374000</v>
      </c>
      <c r="D104" s="31">
        <f t="shared" si="11"/>
        <v>289100</v>
      </c>
      <c r="E104" s="31">
        <f t="shared" si="11"/>
        <v>156367</v>
      </c>
      <c r="F104" s="33">
        <f>E104/D104</f>
        <v>0.5408751297129021</v>
      </c>
    </row>
    <row r="105" spans="1:6" ht="12.75">
      <c r="A105" s="29" t="s">
        <v>240</v>
      </c>
      <c r="B105" s="30" t="s">
        <v>241</v>
      </c>
      <c r="C105" s="31">
        <f t="shared" si="11"/>
        <v>374000</v>
      </c>
      <c r="D105" s="31">
        <f t="shared" si="11"/>
        <v>289100</v>
      </c>
      <c r="E105" s="31">
        <f t="shared" si="11"/>
        <v>156367</v>
      </c>
      <c r="F105" s="33">
        <f>E105/D105</f>
        <v>0.5408751297129021</v>
      </c>
    </row>
    <row r="106" spans="1:6" ht="12.75">
      <c r="A106" s="29" t="s">
        <v>108</v>
      </c>
      <c r="B106" s="30" t="s">
        <v>109</v>
      </c>
      <c r="C106" s="31">
        <f>C107+C109</f>
        <v>374000</v>
      </c>
      <c r="D106" s="31">
        <f>D107+D109</f>
        <v>289100</v>
      </c>
      <c r="E106" s="31">
        <f>E107+E109</f>
        <v>156367</v>
      </c>
      <c r="F106" s="33">
        <f>E106/D106</f>
        <v>0.5408751297129021</v>
      </c>
    </row>
    <row r="107" spans="1:6" ht="12.75">
      <c r="A107" s="29" t="s">
        <v>110</v>
      </c>
      <c r="B107" s="30" t="s">
        <v>111</v>
      </c>
      <c r="C107" s="31">
        <f>C108</f>
        <v>374000</v>
      </c>
      <c r="D107" s="31">
        <f>D108</f>
        <v>289100</v>
      </c>
      <c r="E107" s="31">
        <f>E108</f>
        <v>156390</v>
      </c>
      <c r="F107" s="33">
        <f>E107/D107</f>
        <v>0.5409546869595295</v>
      </c>
    </row>
    <row r="108" spans="1:6" ht="25.5">
      <c r="A108" s="29" t="s">
        <v>114</v>
      </c>
      <c r="B108" s="30" t="s">
        <v>115</v>
      </c>
      <c r="C108" s="31">
        <v>374000</v>
      </c>
      <c r="D108" s="31">
        <v>289100</v>
      </c>
      <c r="E108" s="31">
        <v>156390</v>
      </c>
      <c r="F108" s="33">
        <f>E108/D108</f>
        <v>0.5409546869595295</v>
      </c>
    </row>
    <row r="109" spans="1:6" ht="25.5">
      <c r="A109" s="29" t="s">
        <v>177</v>
      </c>
      <c r="B109" s="30" t="s">
        <v>178</v>
      </c>
      <c r="C109" s="31">
        <v>0</v>
      </c>
      <c r="D109" s="31">
        <v>0</v>
      </c>
      <c r="E109" s="31">
        <f>E110</f>
        <v>-23</v>
      </c>
      <c r="F109" s="33"/>
    </row>
    <row r="110" spans="1:6" ht="12.75">
      <c r="A110" s="29" t="s">
        <v>179</v>
      </c>
      <c r="B110" s="30" t="s">
        <v>180</v>
      </c>
      <c r="C110" s="31">
        <v>0</v>
      </c>
      <c r="D110" s="31">
        <v>0</v>
      </c>
      <c r="E110" s="31">
        <f>E111</f>
        <v>-23</v>
      </c>
      <c r="F110" s="33"/>
    </row>
    <row r="111" spans="1:6" ht="25.5">
      <c r="A111" s="29" t="s">
        <v>181</v>
      </c>
      <c r="B111" s="30" t="s">
        <v>182</v>
      </c>
      <c r="C111" s="31">
        <v>0</v>
      </c>
      <c r="D111" s="31">
        <v>0</v>
      </c>
      <c r="E111" s="31">
        <v>-23</v>
      </c>
      <c r="F111" s="33"/>
    </row>
    <row r="112" spans="1:6" ht="12.75">
      <c r="A112" s="29" t="s">
        <v>242</v>
      </c>
      <c r="B112" s="30" t="s">
        <v>243</v>
      </c>
      <c r="C112" s="31">
        <f>C113+C124+C131+C150</f>
        <v>168206000</v>
      </c>
      <c r="D112" s="31">
        <f>D113+D124+D131+D150</f>
        <v>101463835</v>
      </c>
      <c r="E112" s="31">
        <f>E113+E124+E131+E150</f>
        <v>68804929</v>
      </c>
      <c r="F112" s="33">
        <f aca="true" t="shared" si="12" ref="F112:F120">E112/D112</f>
        <v>0.6781226926815845</v>
      </c>
    </row>
    <row r="113" spans="1:6" ht="12.75">
      <c r="A113" s="29" t="s">
        <v>244</v>
      </c>
      <c r="B113" s="30" t="s">
        <v>245</v>
      </c>
      <c r="C113" s="31">
        <f>C114</f>
        <v>25417000</v>
      </c>
      <c r="D113" s="31">
        <f>D114</f>
        <v>17051500</v>
      </c>
      <c r="E113" s="31">
        <f>E114</f>
        <v>11437515</v>
      </c>
      <c r="F113" s="33">
        <f t="shared" si="12"/>
        <v>0.6707629827287922</v>
      </c>
    </row>
    <row r="114" spans="1:6" ht="12.75">
      <c r="A114" s="29" t="s">
        <v>108</v>
      </c>
      <c r="B114" s="30" t="s">
        <v>109</v>
      </c>
      <c r="C114" s="31">
        <f>C115+C121</f>
        <v>25417000</v>
      </c>
      <c r="D114" s="31">
        <f>D115+D121</f>
        <v>17051500</v>
      </c>
      <c r="E114" s="31">
        <f>E115+E121</f>
        <v>11437515</v>
      </c>
      <c r="F114" s="33">
        <f t="shared" si="12"/>
        <v>0.6707629827287922</v>
      </c>
    </row>
    <row r="115" spans="1:6" ht="12.75">
      <c r="A115" s="29" t="s">
        <v>110</v>
      </c>
      <c r="B115" s="30" t="s">
        <v>111</v>
      </c>
      <c r="C115" s="31">
        <f>C116+C117+C118</f>
        <v>25417000</v>
      </c>
      <c r="D115" s="31">
        <f>D116+D117+D118</f>
        <v>17051500</v>
      </c>
      <c r="E115" s="31">
        <f>E116+E117+E118</f>
        <v>11495917</v>
      </c>
      <c r="F115" s="33">
        <f t="shared" si="12"/>
        <v>0.6741880186493857</v>
      </c>
    </row>
    <row r="116" spans="1:6" ht="12.75">
      <c r="A116" s="29" t="s">
        <v>112</v>
      </c>
      <c r="B116" s="30" t="s">
        <v>113</v>
      </c>
      <c r="C116" s="31">
        <v>10248000</v>
      </c>
      <c r="D116" s="31">
        <v>6634000</v>
      </c>
      <c r="E116" s="31">
        <v>4483643</v>
      </c>
      <c r="F116" s="33">
        <f t="shared" si="12"/>
        <v>0.6758581549593006</v>
      </c>
    </row>
    <row r="117" spans="1:6" ht="25.5">
      <c r="A117" s="29" t="s">
        <v>114</v>
      </c>
      <c r="B117" s="30" t="s">
        <v>115</v>
      </c>
      <c r="C117" s="31">
        <v>980000</v>
      </c>
      <c r="D117" s="31">
        <v>828500</v>
      </c>
      <c r="E117" s="31">
        <v>339463</v>
      </c>
      <c r="F117" s="33">
        <f t="shared" si="12"/>
        <v>0.4097320458660229</v>
      </c>
    </row>
    <row r="118" spans="1:6" ht="12.75">
      <c r="A118" s="29" t="s">
        <v>148</v>
      </c>
      <c r="B118" s="30" t="s">
        <v>149</v>
      </c>
      <c r="C118" s="31">
        <f aca="true" t="shared" si="13" ref="C118:E119">C119</f>
        <v>14189000</v>
      </c>
      <c r="D118" s="31">
        <f t="shared" si="13"/>
        <v>9589000</v>
      </c>
      <c r="E118" s="31">
        <f t="shared" si="13"/>
        <v>6672811</v>
      </c>
      <c r="F118" s="33">
        <f t="shared" si="12"/>
        <v>0.6958818437793305</v>
      </c>
    </row>
    <row r="119" spans="1:6" ht="12.75">
      <c r="A119" s="29" t="s">
        <v>150</v>
      </c>
      <c r="B119" s="30" t="s">
        <v>151</v>
      </c>
      <c r="C119" s="31">
        <f t="shared" si="13"/>
        <v>14189000</v>
      </c>
      <c r="D119" s="31">
        <f t="shared" si="13"/>
        <v>9589000</v>
      </c>
      <c r="E119" s="31">
        <f t="shared" si="13"/>
        <v>6672811</v>
      </c>
      <c r="F119" s="33">
        <f t="shared" si="12"/>
        <v>0.6958818437793305</v>
      </c>
    </row>
    <row r="120" spans="1:6" ht="12.75">
      <c r="A120" s="29" t="s">
        <v>154</v>
      </c>
      <c r="B120" s="30" t="s">
        <v>155</v>
      </c>
      <c r="C120" s="31">
        <v>14189000</v>
      </c>
      <c r="D120" s="31">
        <v>9589000</v>
      </c>
      <c r="E120" s="31">
        <v>6672811</v>
      </c>
      <c r="F120" s="33">
        <f t="shared" si="12"/>
        <v>0.6958818437793305</v>
      </c>
    </row>
    <row r="121" spans="1:6" ht="25.5">
      <c r="A121" s="29" t="s">
        <v>177</v>
      </c>
      <c r="B121" s="30" t="s">
        <v>178</v>
      </c>
      <c r="C121" s="31">
        <v>0</v>
      </c>
      <c r="D121" s="31">
        <v>0</v>
      </c>
      <c r="E121" s="31">
        <f>E122</f>
        <v>-58402</v>
      </c>
      <c r="F121" s="33"/>
    </row>
    <row r="122" spans="1:6" ht="12.75">
      <c r="A122" s="29" t="s">
        <v>179</v>
      </c>
      <c r="B122" s="30" t="s">
        <v>180</v>
      </c>
      <c r="C122" s="31">
        <v>0</v>
      </c>
      <c r="D122" s="31">
        <v>0</v>
      </c>
      <c r="E122" s="31">
        <f>E123</f>
        <v>-58402</v>
      </c>
      <c r="F122" s="33"/>
    </row>
    <row r="123" spans="1:6" ht="25.5">
      <c r="A123" s="29" t="s">
        <v>181</v>
      </c>
      <c r="B123" s="30" t="s">
        <v>182</v>
      </c>
      <c r="C123" s="31">
        <v>0</v>
      </c>
      <c r="D123" s="31">
        <v>0</v>
      </c>
      <c r="E123" s="31">
        <v>-58402</v>
      </c>
      <c r="F123" s="33"/>
    </row>
    <row r="124" spans="1:6" ht="12.75">
      <c r="A124" s="29" t="s">
        <v>246</v>
      </c>
      <c r="B124" s="30" t="s">
        <v>247</v>
      </c>
      <c r="C124" s="31">
        <f aca="true" t="shared" si="14" ref="C124:E125">C125</f>
        <v>1250000</v>
      </c>
      <c r="D124" s="31">
        <f t="shared" si="14"/>
        <v>1250000</v>
      </c>
      <c r="E124" s="31">
        <f t="shared" si="14"/>
        <v>260000</v>
      </c>
      <c r="F124" s="33">
        <f aca="true" t="shared" si="15" ref="F124:F139">E124/D124</f>
        <v>0.208</v>
      </c>
    </row>
    <row r="125" spans="1:6" ht="12.75">
      <c r="A125" s="29" t="s">
        <v>108</v>
      </c>
      <c r="B125" s="30" t="s">
        <v>109</v>
      </c>
      <c r="C125" s="31">
        <f t="shared" si="14"/>
        <v>1250000</v>
      </c>
      <c r="D125" s="31">
        <f t="shared" si="14"/>
        <v>1250000</v>
      </c>
      <c r="E125" s="31">
        <f t="shared" si="14"/>
        <v>260000</v>
      </c>
      <c r="F125" s="33">
        <f t="shared" si="15"/>
        <v>0.208</v>
      </c>
    </row>
    <row r="126" spans="1:6" ht="12.75">
      <c r="A126" s="29" t="s">
        <v>110</v>
      </c>
      <c r="B126" s="30" t="s">
        <v>111</v>
      </c>
      <c r="C126" s="31">
        <f>C127+C128</f>
        <v>1250000</v>
      </c>
      <c r="D126" s="31">
        <f>D127+D128</f>
        <v>1250000</v>
      </c>
      <c r="E126" s="31">
        <f>E127+E128</f>
        <v>260000</v>
      </c>
      <c r="F126" s="33">
        <f t="shared" si="15"/>
        <v>0.208</v>
      </c>
    </row>
    <row r="127" spans="1:6" ht="25.5">
      <c r="A127" s="29" t="s">
        <v>114</v>
      </c>
      <c r="B127" s="30" t="s">
        <v>115</v>
      </c>
      <c r="C127" s="31">
        <v>150000</v>
      </c>
      <c r="D127" s="31">
        <v>150000</v>
      </c>
      <c r="E127" s="31">
        <v>0</v>
      </c>
      <c r="F127" s="33">
        <f t="shared" si="15"/>
        <v>0</v>
      </c>
    </row>
    <row r="128" spans="1:6" ht="12.75">
      <c r="A128" s="29" t="s">
        <v>129</v>
      </c>
      <c r="B128" s="30" t="s">
        <v>130</v>
      </c>
      <c r="C128" s="31">
        <f aca="true" t="shared" si="16" ref="C128:E129">C129</f>
        <v>1100000</v>
      </c>
      <c r="D128" s="31">
        <f t="shared" si="16"/>
        <v>1100000</v>
      </c>
      <c r="E128" s="31">
        <f t="shared" si="16"/>
        <v>260000</v>
      </c>
      <c r="F128" s="33">
        <f t="shared" si="15"/>
        <v>0.23636363636363636</v>
      </c>
    </row>
    <row r="129" spans="1:6" ht="38.25">
      <c r="A129" s="29" t="s">
        <v>131</v>
      </c>
      <c r="B129" s="30" t="s">
        <v>132</v>
      </c>
      <c r="C129" s="31">
        <f t="shared" si="16"/>
        <v>1100000</v>
      </c>
      <c r="D129" s="31">
        <f t="shared" si="16"/>
        <v>1100000</v>
      </c>
      <c r="E129" s="31">
        <f t="shared" si="16"/>
        <v>260000</v>
      </c>
      <c r="F129" s="33">
        <f t="shared" si="15"/>
        <v>0.23636363636363636</v>
      </c>
    </row>
    <row r="130" spans="1:6" ht="25.5">
      <c r="A130" s="29" t="s">
        <v>137</v>
      </c>
      <c r="B130" s="30" t="s">
        <v>138</v>
      </c>
      <c r="C130" s="31">
        <v>1100000</v>
      </c>
      <c r="D130" s="31">
        <v>1100000</v>
      </c>
      <c r="E130" s="31">
        <v>260000</v>
      </c>
      <c r="F130" s="33">
        <f t="shared" si="15"/>
        <v>0.23636363636363636</v>
      </c>
    </row>
    <row r="131" spans="1:6" ht="12.75">
      <c r="A131" s="29" t="s">
        <v>248</v>
      </c>
      <c r="B131" s="30" t="s">
        <v>249</v>
      </c>
      <c r="C131" s="31">
        <f>C132</f>
        <v>24215000</v>
      </c>
      <c r="D131" s="31">
        <f>D132</f>
        <v>17388600</v>
      </c>
      <c r="E131" s="31">
        <f>E132</f>
        <v>11885433</v>
      </c>
      <c r="F131" s="33">
        <f t="shared" si="15"/>
        <v>0.683518684655464</v>
      </c>
    </row>
    <row r="132" spans="1:6" ht="12.75">
      <c r="A132" s="29" t="s">
        <v>108</v>
      </c>
      <c r="B132" s="30" t="s">
        <v>109</v>
      </c>
      <c r="C132" s="31">
        <f>C133+C143+C147</f>
        <v>24215000</v>
      </c>
      <c r="D132" s="31">
        <f>D133+D143+D147</f>
        <v>17388600</v>
      </c>
      <c r="E132" s="31">
        <f>E133+E143+E147</f>
        <v>11885433</v>
      </c>
      <c r="F132" s="33">
        <f t="shared" si="15"/>
        <v>0.683518684655464</v>
      </c>
    </row>
    <row r="133" spans="1:6" ht="12.75">
      <c r="A133" s="29" t="s">
        <v>110</v>
      </c>
      <c r="B133" s="30" t="s">
        <v>111</v>
      </c>
      <c r="C133" s="31">
        <f>C134+C135+C136+C139</f>
        <v>24213000</v>
      </c>
      <c r="D133" s="31">
        <f>D134+D135+D136+D139</f>
        <v>17386600</v>
      </c>
      <c r="E133" s="31">
        <f>E134+E135+E136+E139</f>
        <v>11891959</v>
      </c>
      <c r="F133" s="33">
        <f t="shared" si="15"/>
        <v>0.6839726571037466</v>
      </c>
    </row>
    <row r="134" spans="1:6" ht="12.75">
      <c r="A134" s="29" t="s">
        <v>112</v>
      </c>
      <c r="B134" s="30" t="s">
        <v>113</v>
      </c>
      <c r="C134" s="31">
        <v>1340000</v>
      </c>
      <c r="D134" s="31">
        <v>744300</v>
      </c>
      <c r="E134" s="31">
        <v>724002</v>
      </c>
      <c r="F134" s="33">
        <f t="shared" si="15"/>
        <v>0.9727287384119306</v>
      </c>
    </row>
    <row r="135" spans="1:6" ht="25.5">
      <c r="A135" s="29" t="s">
        <v>114</v>
      </c>
      <c r="B135" s="30" t="s">
        <v>115</v>
      </c>
      <c r="C135" s="31">
        <v>597000</v>
      </c>
      <c r="D135" s="31">
        <v>388000</v>
      </c>
      <c r="E135" s="31">
        <v>209705</v>
      </c>
      <c r="F135" s="33">
        <f t="shared" si="15"/>
        <v>0.5404768041237114</v>
      </c>
    </row>
    <row r="136" spans="1:6" ht="12.75">
      <c r="A136" s="29" t="s">
        <v>129</v>
      </c>
      <c r="B136" s="30" t="s">
        <v>130</v>
      </c>
      <c r="C136" s="31">
        <f aca="true" t="shared" si="17" ref="C136:E137">C137</f>
        <v>14176000</v>
      </c>
      <c r="D136" s="31">
        <f t="shared" si="17"/>
        <v>8154300</v>
      </c>
      <c r="E136" s="31">
        <f t="shared" si="17"/>
        <v>7714000</v>
      </c>
      <c r="F136" s="33">
        <f t="shared" si="15"/>
        <v>0.94600394883681</v>
      </c>
    </row>
    <row r="137" spans="1:6" ht="38.25">
      <c r="A137" s="29" t="s">
        <v>131</v>
      </c>
      <c r="B137" s="30" t="s">
        <v>132</v>
      </c>
      <c r="C137" s="31">
        <f t="shared" si="17"/>
        <v>14176000</v>
      </c>
      <c r="D137" s="31">
        <f t="shared" si="17"/>
        <v>8154300</v>
      </c>
      <c r="E137" s="31">
        <f t="shared" si="17"/>
        <v>7714000</v>
      </c>
      <c r="F137" s="33">
        <f t="shared" si="15"/>
        <v>0.94600394883681</v>
      </c>
    </row>
    <row r="138" spans="1:6" ht="12.75">
      <c r="A138" s="29" t="s">
        <v>133</v>
      </c>
      <c r="B138" s="30" t="s">
        <v>134</v>
      </c>
      <c r="C138" s="31">
        <v>14176000</v>
      </c>
      <c r="D138" s="31">
        <v>8154300</v>
      </c>
      <c r="E138" s="31">
        <v>7714000</v>
      </c>
      <c r="F138" s="33">
        <f t="shared" si="15"/>
        <v>0.94600394883681</v>
      </c>
    </row>
    <row r="139" spans="1:6" ht="25.5">
      <c r="A139" s="29" t="s">
        <v>156</v>
      </c>
      <c r="B139" s="30" t="s">
        <v>157</v>
      </c>
      <c r="C139" s="31">
        <f>C140+C141+C142</f>
        <v>8100000</v>
      </c>
      <c r="D139" s="31">
        <f>D140+D141+D142</f>
        <v>8100000</v>
      </c>
      <c r="E139" s="31">
        <f>E140+E141+E142</f>
        <v>3244252</v>
      </c>
      <c r="F139" s="33">
        <f t="shared" si="15"/>
        <v>0.40052493827160496</v>
      </c>
    </row>
    <row r="140" spans="1:6" ht="12.75">
      <c r="A140" s="29" t="s">
        <v>159</v>
      </c>
      <c r="B140" s="30" t="s">
        <v>160</v>
      </c>
      <c r="C140" s="31">
        <v>1000000</v>
      </c>
      <c r="D140" s="31">
        <v>1000000</v>
      </c>
      <c r="E140" s="31">
        <v>0</v>
      </c>
      <c r="F140" s="33"/>
    </row>
    <row r="141" spans="1:6" ht="12.75">
      <c r="A141" s="29" t="s">
        <v>161</v>
      </c>
      <c r="B141" s="30" t="s">
        <v>162</v>
      </c>
      <c r="C141" s="31">
        <v>600000</v>
      </c>
      <c r="D141" s="31">
        <v>600000</v>
      </c>
      <c r="E141" s="31">
        <v>0</v>
      </c>
      <c r="F141" s="33"/>
    </row>
    <row r="142" spans="1:6" ht="12.75">
      <c r="A142" s="29" t="s">
        <v>163</v>
      </c>
      <c r="B142" s="30" t="s">
        <v>164</v>
      </c>
      <c r="C142" s="31">
        <v>6500000</v>
      </c>
      <c r="D142" s="31">
        <v>6500000</v>
      </c>
      <c r="E142" s="31">
        <v>3244252</v>
      </c>
      <c r="F142" s="33">
        <f>E142/D142</f>
        <v>0.4991156923076923</v>
      </c>
    </row>
    <row r="143" spans="1:6" ht="12.75">
      <c r="A143" s="29" t="s">
        <v>165</v>
      </c>
      <c r="B143" s="30" t="s">
        <v>166</v>
      </c>
      <c r="C143" s="31">
        <f aca="true" t="shared" si="18" ref="C143:E145">C144</f>
        <v>2000</v>
      </c>
      <c r="D143" s="31">
        <f t="shared" si="18"/>
        <v>2000</v>
      </c>
      <c r="E143" s="31">
        <f t="shared" si="18"/>
        <v>725</v>
      </c>
      <c r="F143" s="33">
        <f>E143/D143</f>
        <v>0.3625</v>
      </c>
    </row>
    <row r="144" spans="1:6" ht="12.75">
      <c r="A144" s="29" t="s">
        <v>167</v>
      </c>
      <c r="B144" s="30" t="s">
        <v>168</v>
      </c>
      <c r="C144" s="31">
        <f t="shared" si="18"/>
        <v>2000</v>
      </c>
      <c r="D144" s="31">
        <f t="shared" si="18"/>
        <v>2000</v>
      </c>
      <c r="E144" s="31">
        <f t="shared" si="18"/>
        <v>725</v>
      </c>
      <c r="F144" s="33">
        <f>E144/D144</f>
        <v>0.3625</v>
      </c>
    </row>
    <row r="145" spans="1:6" ht="12.75">
      <c r="A145" s="29" t="s">
        <v>173</v>
      </c>
      <c r="B145" s="30" t="s">
        <v>174</v>
      </c>
      <c r="C145" s="31">
        <f t="shared" si="18"/>
        <v>2000</v>
      </c>
      <c r="D145" s="31">
        <f t="shared" si="18"/>
        <v>2000</v>
      </c>
      <c r="E145" s="31">
        <f t="shared" si="18"/>
        <v>725</v>
      </c>
      <c r="F145" s="33">
        <f>E145/D145</f>
        <v>0.3625</v>
      </c>
    </row>
    <row r="146" spans="1:6" ht="12.75">
      <c r="A146" s="29" t="s">
        <v>175</v>
      </c>
      <c r="B146" s="30" t="s">
        <v>176</v>
      </c>
      <c r="C146" s="31">
        <v>2000</v>
      </c>
      <c r="D146" s="31">
        <v>2000</v>
      </c>
      <c r="E146" s="31">
        <v>725</v>
      </c>
      <c r="F146" s="33">
        <f>E146/D146</f>
        <v>0.3625</v>
      </c>
    </row>
    <row r="147" spans="1:6" ht="25.5">
      <c r="A147" s="29" t="s">
        <v>177</v>
      </c>
      <c r="B147" s="30" t="s">
        <v>178</v>
      </c>
      <c r="C147" s="31">
        <v>0</v>
      </c>
      <c r="D147" s="31">
        <v>0</v>
      </c>
      <c r="E147" s="31">
        <f>E148</f>
        <v>-7251</v>
      </c>
      <c r="F147" s="33"/>
    </row>
    <row r="148" spans="1:6" ht="12.75">
      <c r="A148" s="29" t="s">
        <v>179</v>
      </c>
      <c r="B148" s="30" t="s">
        <v>180</v>
      </c>
      <c r="C148" s="31">
        <v>0</v>
      </c>
      <c r="D148" s="31">
        <v>0</v>
      </c>
      <c r="E148" s="31">
        <f>E149</f>
        <v>-7251</v>
      </c>
      <c r="F148" s="33"/>
    </row>
    <row r="149" spans="1:6" ht="25.5">
      <c r="A149" s="29" t="s">
        <v>181</v>
      </c>
      <c r="B149" s="30" t="s">
        <v>182</v>
      </c>
      <c r="C149" s="31">
        <v>0</v>
      </c>
      <c r="D149" s="31">
        <v>0</v>
      </c>
      <c r="E149" s="31">
        <v>-7251</v>
      </c>
      <c r="F149" s="33"/>
    </row>
    <row r="150" spans="1:6" ht="25.5">
      <c r="A150" s="29" t="s">
        <v>269</v>
      </c>
      <c r="B150" s="30" t="s">
        <v>250</v>
      </c>
      <c r="C150" s="31">
        <f>C151</f>
        <v>117324000</v>
      </c>
      <c r="D150" s="31">
        <f>D151</f>
        <v>65773735</v>
      </c>
      <c r="E150" s="31">
        <f>E151</f>
        <v>45221981</v>
      </c>
      <c r="F150" s="33">
        <f aca="true" t="shared" si="19" ref="F150:F161">E150/D150</f>
        <v>0.6875385896817324</v>
      </c>
    </row>
    <row r="151" spans="1:6" ht="12.75">
      <c r="A151" s="29" t="s">
        <v>108</v>
      </c>
      <c r="B151" s="30" t="s">
        <v>109</v>
      </c>
      <c r="C151" s="31">
        <f>C152+C164</f>
        <v>117324000</v>
      </c>
      <c r="D151" s="31">
        <f>D152+D164</f>
        <v>65773735</v>
      </c>
      <c r="E151" s="31">
        <f>E152+E164</f>
        <v>45221981</v>
      </c>
      <c r="F151" s="33">
        <f t="shared" si="19"/>
        <v>0.6875385896817324</v>
      </c>
    </row>
    <row r="152" spans="1:6" ht="12.75">
      <c r="A152" s="29" t="s">
        <v>110</v>
      </c>
      <c r="B152" s="30" t="s">
        <v>111</v>
      </c>
      <c r="C152" s="31">
        <f>C153+C154+C155+C158+C162</f>
        <v>117324000</v>
      </c>
      <c r="D152" s="31">
        <f>D153+D154+D155+D158+D162</f>
        <v>65773735</v>
      </c>
      <c r="E152" s="31">
        <f>E153+E154+E155+E158+E162</f>
        <v>45304404</v>
      </c>
      <c r="F152" s="33">
        <f t="shared" si="19"/>
        <v>0.6887917190653686</v>
      </c>
    </row>
    <row r="153" spans="1:6" ht="12.75">
      <c r="A153" s="29" t="s">
        <v>112</v>
      </c>
      <c r="B153" s="30" t="s">
        <v>113</v>
      </c>
      <c r="C153" s="31">
        <v>31670000</v>
      </c>
      <c r="D153" s="31">
        <v>19103270</v>
      </c>
      <c r="E153" s="31">
        <v>9154244</v>
      </c>
      <c r="F153" s="33">
        <f t="shared" si="19"/>
        <v>0.47919774991402</v>
      </c>
    </row>
    <row r="154" spans="1:6" ht="25.5">
      <c r="A154" s="29" t="s">
        <v>114</v>
      </c>
      <c r="B154" s="30" t="s">
        <v>115</v>
      </c>
      <c r="C154" s="31">
        <v>23162000</v>
      </c>
      <c r="D154" s="31">
        <v>12992715</v>
      </c>
      <c r="E154" s="31">
        <v>3471360</v>
      </c>
      <c r="F154" s="33">
        <f t="shared" si="19"/>
        <v>0.2671774144203117</v>
      </c>
    </row>
    <row r="155" spans="1:6" ht="12.75">
      <c r="A155" s="29" t="s">
        <v>129</v>
      </c>
      <c r="B155" s="30" t="s">
        <v>130</v>
      </c>
      <c r="C155" s="31">
        <f aca="true" t="shared" si="20" ref="C155:E156">C156</f>
        <v>1128000</v>
      </c>
      <c r="D155" s="31">
        <f t="shared" si="20"/>
        <v>549000</v>
      </c>
      <c r="E155" s="31">
        <f t="shared" si="20"/>
        <v>549000</v>
      </c>
      <c r="F155" s="33">
        <f t="shared" si="19"/>
        <v>1</v>
      </c>
    </row>
    <row r="156" spans="1:6" ht="38.25">
      <c r="A156" s="29" t="s">
        <v>131</v>
      </c>
      <c r="B156" s="30" t="s">
        <v>132</v>
      </c>
      <c r="C156" s="31">
        <f t="shared" si="20"/>
        <v>1128000</v>
      </c>
      <c r="D156" s="31">
        <f t="shared" si="20"/>
        <v>549000</v>
      </c>
      <c r="E156" s="31">
        <f t="shared" si="20"/>
        <v>549000</v>
      </c>
      <c r="F156" s="33">
        <f t="shared" si="19"/>
        <v>1</v>
      </c>
    </row>
    <row r="157" spans="1:6" ht="12.75">
      <c r="A157" s="29" t="s">
        <v>133</v>
      </c>
      <c r="B157" s="30" t="s">
        <v>134</v>
      </c>
      <c r="C157" s="31">
        <v>1128000</v>
      </c>
      <c r="D157" s="31">
        <v>549000</v>
      </c>
      <c r="E157" s="31">
        <v>549000</v>
      </c>
      <c r="F157" s="33">
        <f t="shared" si="19"/>
        <v>1</v>
      </c>
    </row>
    <row r="158" spans="1:6" ht="12.75">
      <c r="A158" s="29" t="s">
        <v>148</v>
      </c>
      <c r="B158" s="30" t="s">
        <v>149</v>
      </c>
      <c r="C158" s="31">
        <f>C159</f>
        <v>60964000</v>
      </c>
      <c r="D158" s="31">
        <f>D159</f>
        <v>32728750</v>
      </c>
      <c r="E158" s="31">
        <f>E159</f>
        <v>32129800</v>
      </c>
      <c r="F158" s="33">
        <f t="shared" si="19"/>
        <v>0.9816995760608028</v>
      </c>
    </row>
    <row r="159" spans="1:6" ht="12.75">
      <c r="A159" s="29" t="s">
        <v>150</v>
      </c>
      <c r="B159" s="30" t="s">
        <v>151</v>
      </c>
      <c r="C159" s="31">
        <f>C160+C161</f>
        <v>60964000</v>
      </c>
      <c r="D159" s="31">
        <f>D160+D161</f>
        <v>32728750</v>
      </c>
      <c r="E159" s="31">
        <f>E160+E161</f>
        <v>32129800</v>
      </c>
      <c r="F159" s="33">
        <f t="shared" si="19"/>
        <v>0.9816995760608028</v>
      </c>
    </row>
    <row r="160" spans="1:6" ht="12.75">
      <c r="A160" s="29" t="s">
        <v>152</v>
      </c>
      <c r="B160" s="30" t="s">
        <v>153</v>
      </c>
      <c r="C160" s="31">
        <v>58989112</v>
      </c>
      <c r="D160" s="31">
        <v>31597940</v>
      </c>
      <c r="E160" s="31">
        <v>31512961</v>
      </c>
      <c r="F160" s="33">
        <f t="shared" si="19"/>
        <v>0.9973106158186261</v>
      </c>
    </row>
    <row r="161" spans="1:6" ht="12.75">
      <c r="A161" s="29" t="s">
        <v>154</v>
      </c>
      <c r="B161" s="30" t="s">
        <v>155</v>
      </c>
      <c r="C161" s="31">
        <v>1974888</v>
      </c>
      <c r="D161" s="31">
        <v>1130810</v>
      </c>
      <c r="E161" s="31">
        <v>616839</v>
      </c>
      <c r="F161" s="33">
        <f t="shared" si="19"/>
        <v>0.5454842104332293</v>
      </c>
    </row>
    <row r="162" spans="1:6" ht="25.5">
      <c r="A162" s="29" t="s">
        <v>156</v>
      </c>
      <c r="B162" s="30" t="s">
        <v>157</v>
      </c>
      <c r="C162" s="31">
        <f>C163</f>
        <v>400000</v>
      </c>
      <c r="D162" s="31">
        <f>D163</f>
        <v>400000</v>
      </c>
      <c r="E162" s="31">
        <f>E163</f>
        <v>0</v>
      </c>
      <c r="F162" s="33"/>
    </row>
    <row r="163" spans="1:6" ht="12.75">
      <c r="A163" s="29" t="s">
        <v>159</v>
      </c>
      <c r="B163" s="30" t="s">
        <v>160</v>
      </c>
      <c r="C163" s="31">
        <v>400000</v>
      </c>
      <c r="D163" s="31">
        <v>400000</v>
      </c>
      <c r="E163" s="31">
        <v>0</v>
      </c>
      <c r="F163" s="33"/>
    </row>
    <row r="164" spans="1:6" ht="25.5">
      <c r="A164" s="29" t="s">
        <v>177</v>
      </c>
      <c r="B164" s="30" t="s">
        <v>178</v>
      </c>
      <c r="C164" s="31">
        <v>0</v>
      </c>
      <c r="D164" s="31">
        <v>0</v>
      </c>
      <c r="E164" s="31">
        <f>E165</f>
        <v>-82423</v>
      </c>
      <c r="F164" s="33"/>
    </row>
    <row r="165" spans="1:6" ht="12.75">
      <c r="A165" s="29" t="s">
        <v>179</v>
      </c>
      <c r="B165" s="30" t="s">
        <v>180</v>
      </c>
      <c r="C165" s="31">
        <v>0</v>
      </c>
      <c r="D165" s="31">
        <v>0</v>
      </c>
      <c r="E165" s="31">
        <f>E166</f>
        <v>-82423</v>
      </c>
      <c r="F165" s="33"/>
    </row>
    <row r="166" spans="1:6" ht="25.5">
      <c r="A166" s="29" t="s">
        <v>181</v>
      </c>
      <c r="B166" s="30" t="s">
        <v>182</v>
      </c>
      <c r="C166" s="31">
        <v>0</v>
      </c>
      <c r="D166" s="31">
        <v>0</v>
      </c>
      <c r="E166" s="31">
        <v>-82423</v>
      </c>
      <c r="F166" s="33"/>
    </row>
    <row r="167" spans="1:6" ht="25.5">
      <c r="A167" s="29" t="s">
        <v>251</v>
      </c>
      <c r="B167" s="30" t="s">
        <v>252</v>
      </c>
      <c r="C167" s="31">
        <v>2864000</v>
      </c>
      <c r="D167" s="31">
        <v>1190000</v>
      </c>
      <c r="E167" s="31">
        <f>E168</f>
        <v>1092023</v>
      </c>
      <c r="F167" s="33">
        <f>E167/D167</f>
        <v>0.9176663865546218</v>
      </c>
    </row>
    <row r="168" spans="1:6" ht="12.75">
      <c r="A168" s="29" t="s">
        <v>255</v>
      </c>
      <c r="B168" s="30" t="s">
        <v>256</v>
      </c>
      <c r="C168" s="31">
        <f>C169</f>
        <v>2864000</v>
      </c>
      <c r="D168" s="31">
        <f>D169</f>
        <v>2027000</v>
      </c>
      <c r="E168" s="31">
        <f>E169</f>
        <v>1092023</v>
      </c>
      <c r="F168" s="33">
        <f>E168/D168</f>
        <v>0.5387385298470646</v>
      </c>
    </row>
    <row r="169" spans="1:6" ht="12.75">
      <c r="A169" s="29" t="s">
        <v>108</v>
      </c>
      <c r="B169" s="30" t="s">
        <v>109</v>
      </c>
      <c r="C169" s="31">
        <f>C170</f>
        <v>2864000</v>
      </c>
      <c r="D169" s="31">
        <f>D170</f>
        <v>2027000</v>
      </c>
      <c r="E169" s="31">
        <f>E170</f>
        <v>1092023</v>
      </c>
      <c r="F169" s="33">
        <f>E169/D169</f>
        <v>0.5387385298470646</v>
      </c>
    </row>
    <row r="170" spans="1:6" ht="12.75">
      <c r="A170" s="29" t="s">
        <v>110</v>
      </c>
      <c r="B170" s="30" t="s">
        <v>111</v>
      </c>
      <c r="C170" s="31">
        <f>C171+C172</f>
        <v>2864000</v>
      </c>
      <c r="D170" s="31">
        <f>D171+D172</f>
        <v>2027000</v>
      </c>
      <c r="E170" s="31">
        <f>E171+E172</f>
        <v>1092023</v>
      </c>
      <c r="F170" s="33">
        <f>E170/D170</f>
        <v>0.5387385298470646</v>
      </c>
    </row>
    <row r="171" spans="1:6" ht="25.5">
      <c r="A171" s="29" t="s">
        <v>114</v>
      </c>
      <c r="B171" s="30" t="s">
        <v>115</v>
      </c>
      <c r="C171" s="31">
        <v>1190000</v>
      </c>
      <c r="D171" s="31">
        <v>1190000</v>
      </c>
      <c r="E171" s="31">
        <v>421535</v>
      </c>
      <c r="F171" s="33">
        <f>E171/D171</f>
        <v>0.3542310924369748</v>
      </c>
    </row>
    <row r="172" spans="1:6" ht="12.75">
      <c r="A172" s="29" t="s">
        <v>165</v>
      </c>
      <c r="B172" s="30" t="s">
        <v>166</v>
      </c>
      <c r="C172" s="31">
        <f aca="true" t="shared" si="21" ref="C172:E174">C173</f>
        <v>1674000</v>
      </c>
      <c r="D172" s="31">
        <f t="shared" si="21"/>
        <v>837000</v>
      </c>
      <c r="E172" s="31">
        <f t="shared" si="21"/>
        <v>670488</v>
      </c>
      <c r="F172" s="33"/>
    </row>
    <row r="173" spans="1:6" ht="12.75">
      <c r="A173" s="29" t="s">
        <v>167</v>
      </c>
      <c r="B173" s="30" t="s">
        <v>168</v>
      </c>
      <c r="C173" s="31">
        <f t="shared" si="21"/>
        <v>1674000</v>
      </c>
      <c r="D173" s="31">
        <f t="shared" si="21"/>
        <v>837000</v>
      </c>
      <c r="E173" s="31">
        <f t="shared" si="21"/>
        <v>670488</v>
      </c>
      <c r="F173" s="33"/>
    </row>
    <row r="174" spans="1:6" ht="12.75">
      <c r="A174" s="29" t="s">
        <v>173</v>
      </c>
      <c r="B174" s="30" t="s">
        <v>174</v>
      </c>
      <c r="C174" s="31">
        <f t="shared" si="21"/>
        <v>1674000</v>
      </c>
      <c r="D174" s="31">
        <f t="shared" si="21"/>
        <v>837000</v>
      </c>
      <c r="E174" s="31">
        <f t="shared" si="21"/>
        <v>670488</v>
      </c>
      <c r="F174" s="33"/>
    </row>
    <row r="175" spans="1:6" ht="12.75">
      <c r="A175" s="29" t="s">
        <v>175</v>
      </c>
      <c r="B175" s="30" t="s">
        <v>176</v>
      </c>
      <c r="C175" s="31">
        <v>1674000</v>
      </c>
      <c r="D175" s="31">
        <v>837000</v>
      </c>
      <c r="E175" s="31">
        <v>670488</v>
      </c>
      <c r="F175" s="33"/>
    </row>
    <row r="176" spans="1:6" ht="12.75">
      <c r="A176" s="29" t="s">
        <v>280</v>
      </c>
      <c r="B176" s="30">
        <v>8302</v>
      </c>
      <c r="C176" s="31">
        <f aca="true" t="shared" si="22" ref="C176:E180">C177</f>
        <v>728000</v>
      </c>
      <c r="D176" s="31">
        <f t="shared" si="22"/>
        <v>398000</v>
      </c>
      <c r="E176" s="31">
        <f t="shared" si="22"/>
        <v>309000</v>
      </c>
      <c r="F176" s="33">
        <f aca="true" t="shared" si="23" ref="F176:F188">E176/D176</f>
        <v>0.7763819095477387</v>
      </c>
    </row>
    <row r="177" spans="1:6" ht="12.75">
      <c r="A177" s="29" t="s">
        <v>108</v>
      </c>
      <c r="B177" s="30" t="s">
        <v>109</v>
      </c>
      <c r="C177" s="31">
        <f t="shared" si="22"/>
        <v>728000</v>
      </c>
      <c r="D177" s="31">
        <f t="shared" si="22"/>
        <v>398000</v>
      </c>
      <c r="E177" s="31">
        <f t="shared" si="22"/>
        <v>309000</v>
      </c>
      <c r="F177" s="33">
        <f t="shared" si="23"/>
        <v>0.7763819095477387</v>
      </c>
    </row>
    <row r="178" spans="1:6" ht="12.75">
      <c r="A178" s="29" t="s">
        <v>110</v>
      </c>
      <c r="B178" s="30" t="s">
        <v>111</v>
      </c>
      <c r="C178" s="31">
        <f t="shared" si="22"/>
        <v>728000</v>
      </c>
      <c r="D178" s="31">
        <f t="shared" si="22"/>
        <v>398000</v>
      </c>
      <c r="E178" s="31">
        <f t="shared" si="22"/>
        <v>309000</v>
      </c>
      <c r="F178" s="33">
        <f t="shared" si="23"/>
        <v>0.7763819095477387</v>
      </c>
    </row>
    <row r="179" spans="1:6" ht="12.75">
      <c r="A179" s="29" t="s">
        <v>129</v>
      </c>
      <c r="B179" s="30" t="s">
        <v>130</v>
      </c>
      <c r="C179" s="31">
        <f t="shared" si="22"/>
        <v>728000</v>
      </c>
      <c r="D179" s="31">
        <f t="shared" si="22"/>
        <v>398000</v>
      </c>
      <c r="E179" s="31">
        <f t="shared" si="22"/>
        <v>309000</v>
      </c>
      <c r="F179" s="33">
        <f t="shared" si="23"/>
        <v>0.7763819095477387</v>
      </c>
    </row>
    <row r="180" spans="1:6" ht="38.25">
      <c r="A180" s="29" t="s">
        <v>131</v>
      </c>
      <c r="B180" s="30" t="s">
        <v>132</v>
      </c>
      <c r="C180" s="31">
        <f t="shared" si="22"/>
        <v>728000</v>
      </c>
      <c r="D180" s="31">
        <f t="shared" si="22"/>
        <v>398000</v>
      </c>
      <c r="E180" s="31">
        <f t="shared" si="22"/>
        <v>309000</v>
      </c>
      <c r="F180" s="33">
        <f t="shared" si="23"/>
        <v>0.7763819095477387</v>
      </c>
    </row>
    <row r="181" spans="1:6" ht="12.75">
      <c r="A181" s="29" t="s">
        <v>139</v>
      </c>
      <c r="B181" s="30" t="s">
        <v>140</v>
      </c>
      <c r="C181" s="31">
        <v>728000</v>
      </c>
      <c r="D181" s="31">
        <v>398000</v>
      </c>
      <c r="E181" s="31">
        <v>309000</v>
      </c>
      <c r="F181" s="33">
        <f t="shared" si="23"/>
        <v>0.7763819095477387</v>
      </c>
    </row>
    <row r="182" spans="1:6" ht="12.75">
      <c r="A182" s="29" t="s">
        <v>259</v>
      </c>
      <c r="B182" s="30" t="s">
        <v>260</v>
      </c>
      <c r="C182" s="31">
        <f aca="true" t="shared" si="24" ref="C182:E183">C183</f>
        <v>64819000</v>
      </c>
      <c r="D182" s="31">
        <f t="shared" si="24"/>
        <v>25889000</v>
      </c>
      <c r="E182" s="31">
        <f t="shared" si="24"/>
        <v>11673130</v>
      </c>
      <c r="F182" s="33">
        <f t="shared" si="23"/>
        <v>0.45089149831974973</v>
      </c>
    </row>
    <row r="183" spans="1:6" ht="12.75">
      <c r="A183" s="29" t="s">
        <v>108</v>
      </c>
      <c r="B183" s="30" t="s">
        <v>109</v>
      </c>
      <c r="C183" s="31">
        <f t="shared" si="24"/>
        <v>64819000</v>
      </c>
      <c r="D183" s="31">
        <f t="shared" si="24"/>
        <v>25889000</v>
      </c>
      <c r="E183" s="31">
        <f t="shared" si="24"/>
        <v>11673130</v>
      </c>
      <c r="F183" s="33">
        <f t="shared" si="23"/>
        <v>0.45089149831974973</v>
      </c>
    </row>
    <row r="184" spans="1:6" ht="12.75">
      <c r="A184" s="29" t="s">
        <v>110</v>
      </c>
      <c r="B184" s="30" t="s">
        <v>111</v>
      </c>
      <c r="C184" s="31">
        <f>C185+C186+C189</f>
        <v>64819000</v>
      </c>
      <c r="D184" s="31">
        <f>D185+D186+D189</f>
        <v>25889000</v>
      </c>
      <c r="E184" s="31">
        <f>E185+E186+E189</f>
        <v>11673130</v>
      </c>
      <c r="F184" s="33">
        <f t="shared" si="23"/>
        <v>0.45089149831974973</v>
      </c>
    </row>
    <row r="185" spans="1:6" ht="25.5">
      <c r="A185" s="29" t="s">
        <v>114</v>
      </c>
      <c r="B185" s="30" t="s">
        <v>115</v>
      </c>
      <c r="C185" s="31">
        <v>55735000</v>
      </c>
      <c r="D185" s="31">
        <v>20217000</v>
      </c>
      <c r="E185" s="31">
        <v>8431615</v>
      </c>
      <c r="F185" s="33">
        <f t="shared" si="23"/>
        <v>0.41705569570163725</v>
      </c>
    </row>
    <row r="186" spans="1:6" ht="12.75">
      <c r="A186" s="29" t="s">
        <v>141</v>
      </c>
      <c r="B186" s="30" t="s">
        <v>142</v>
      </c>
      <c r="C186" s="31">
        <f aca="true" t="shared" si="25" ref="C186:E187">C187</f>
        <v>5650000</v>
      </c>
      <c r="D186" s="31">
        <f t="shared" si="25"/>
        <v>3955000</v>
      </c>
      <c r="E186" s="31">
        <f t="shared" si="25"/>
        <v>1730298</v>
      </c>
      <c r="F186" s="33">
        <f t="shared" si="23"/>
        <v>0.43749633375474084</v>
      </c>
    </row>
    <row r="187" spans="1:6" ht="12.75">
      <c r="A187" s="29" t="s">
        <v>143</v>
      </c>
      <c r="B187" s="30" t="s">
        <v>144</v>
      </c>
      <c r="C187" s="31">
        <f t="shared" si="25"/>
        <v>5650000</v>
      </c>
      <c r="D187" s="31">
        <f t="shared" si="25"/>
        <v>3955000</v>
      </c>
      <c r="E187" s="31">
        <f t="shared" si="25"/>
        <v>1730298</v>
      </c>
      <c r="F187" s="33">
        <f t="shared" si="23"/>
        <v>0.43749633375474084</v>
      </c>
    </row>
    <row r="188" spans="1:6" ht="12.75">
      <c r="A188" s="29" t="s">
        <v>145</v>
      </c>
      <c r="B188" s="30" t="s">
        <v>146</v>
      </c>
      <c r="C188" s="31">
        <v>5650000</v>
      </c>
      <c r="D188" s="31">
        <v>3955000</v>
      </c>
      <c r="E188" s="31">
        <v>1730298</v>
      </c>
      <c r="F188" s="33">
        <f t="shared" si="23"/>
        <v>0.43749633375474084</v>
      </c>
    </row>
    <row r="189" spans="1:6" ht="12.75">
      <c r="A189" s="29" t="s">
        <v>165</v>
      </c>
      <c r="B189" s="30" t="s">
        <v>166</v>
      </c>
      <c r="C189" s="31">
        <f>C190</f>
        <v>3434000</v>
      </c>
      <c r="D189" s="31">
        <f>D190</f>
        <v>1717000</v>
      </c>
      <c r="E189" s="31">
        <f>E190</f>
        <v>1511217</v>
      </c>
      <c r="F189" s="33"/>
    </row>
    <row r="190" spans="1:6" ht="12.75">
      <c r="A190" s="29" t="s">
        <v>167</v>
      </c>
      <c r="B190" s="30" t="s">
        <v>168</v>
      </c>
      <c r="C190" s="31">
        <f>C191+C193</f>
        <v>3434000</v>
      </c>
      <c r="D190" s="31">
        <f>D191+D193</f>
        <v>1717000</v>
      </c>
      <c r="E190" s="31">
        <f>E191+E193</f>
        <v>1511217</v>
      </c>
      <c r="F190" s="33"/>
    </row>
    <row r="191" spans="1:6" ht="12.75">
      <c r="A191" s="29" t="s">
        <v>169</v>
      </c>
      <c r="B191" s="30" t="s">
        <v>170</v>
      </c>
      <c r="C191" s="31">
        <f>C192</f>
        <v>962000</v>
      </c>
      <c r="D191" s="31">
        <f>D192</f>
        <v>481000</v>
      </c>
      <c r="E191" s="31">
        <f>E192</f>
        <v>481000</v>
      </c>
      <c r="F191" s="33"/>
    </row>
    <row r="192" spans="1:6" ht="12.75">
      <c r="A192" s="29" t="s">
        <v>171</v>
      </c>
      <c r="B192" s="30" t="s">
        <v>172</v>
      </c>
      <c r="C192" s="31">
        <v>962000</v>
      </c>
      <c r="D192" s="31">
        <v>481000</v>
      </c>
      <c r="E192" s="31">
        <v>481000</v>
      </c>
      <c r="F192" s="33"/>
    </row>
    <row r="193" spans="1:6" ht="12.75">
      <c r="A193" s="29" t="s">
        <v>173</v>
      </c>
      <c r="B193" s="30" t="s">
        <v>174</v>
      </c>
      <c r="C193" s="31">
        <f>C194</f>
        <v>2472000</v>
      </c>
      <c r="D193" s="31">
        <f>D194</f>
        <v>1236000</v>
      </c>
      <c r="E193" s="31">
        <f>E194</f>
        <v>1030217</v>
      </c>
      <c r="F193" s="33"/>
    </row>
    <row r="194" spans="1:6" ht="12.75">
      <c r="A194" s="29" t="s">
        <v>175</v>
      </c>
      <c r="B194" s="30" t="s">
        <v>176</v>
      </c>
      <c r="C194" s="31">
        <v>2472000</v>
      </c>
      <c r="D194" s="31">
        <v>1236000</v>
      </c>
      <c r="E194" s="31">
        <v>1030217</v>
      </c>
      <c r="F194" s="33"/>
    </row>
    <row r="195" spans="1:6" ht="12.75">
      <c r="A195" s="29" t="s">
        <v>261</v>
      </c>
      <c r="B195" s="30" t="s">
        <v>262</v>
      </c>
      <c r="C195" s="31">
        <f aca="true" t="shared" si="26" ref="C195:E196">C196</f>
        <v>4180000</v>
      </c>
      <c r="D195" s="31">
        <f t="shared" si="26"/>
        <v>4180000</v>
      </c>
      <c r="E195" s="31">
        <f t="shared" si="26"/>
        <v>1055168</v>
      </c>
      <c r="F195" s="33">
        <f aca="true" t="shared" si="27" ref="F195:F204">E195/D195</f>
        <v>0.25243253588516745</v>
      </c>
    </row>
    <row r="196" spans="1:6" ht="12.75">
      <c r="A196" s="29" t="s">
        <v>108</v>
      </c>
      <c r="B196" s="30" t="s">
        <v>109</v>
      </c>
      <c r="C196" s="31">
        <f t="shared" si="26"/>
        <v>4180000</v>
      </c>
      <c r="D196" s="31">
        <f t="shared" si="26"/>
        <v>4180000</v>
      </c>
      <c r="E196" s="31">
        <f t="shared" si="26"/>
        <v>1055168</v>
      </c>
      <c r="F196" s="33">
        <f t="shared" si="27"/>
        <v>0.25243253588516745</v>
      </c>
    </row>
    <row r="197" spans="1:6" ht="12.75">
      <c r="A197" s="29" t="s">
        <v>110</v>
      </c>
      <c r="B197" s="30" t="s">
        <v>111</v>
      </c>
      <c r="C197" s="31">
        <f>C198+C199+C203+C205</f>
        <v>4180000</v>
      </c>
      <c r="D197" s="31">
        <f>D198+D199+D203+D205</f>
        <v>4180000</v>
      </c>
      <c r="E197" s="31">
        <f>E198+E199+E203+E205</f>
        <v>1055168</v>
      </c>
      <c r="F197" s="33">
        <f t="shared" si="27"/>
        <v>0.25243253588516745</v>
      </c>
    </row>
    <row r="198" spans="1:6" ht="25.5">
      <c r="A198" s="29" t="s">
        <v>114</v>
      </c>
      <c r="B198" s="30" t="s">
        <v>115</v>
      </c>
      <c r="C198" s="31">
        <v>2185800</v>
      </c>
      <c r="D198" s="31">
        <v>2185800</v>
      </c>
      <c r="E198" s="31">
        <v>854329</v>
      </c>
      <c r="F198" s="33">
        <f t="shared" si="27"/>
        <v>0.3908541495104767</v>
      </c>
    </row>
    <row r="199" spans="1:6" ht="12.75">
      <c r="A199" s="29" t="s">
        <v>129</v>
      </c>
      <c r="B199" s="30" t="s">
        <v>130</v>
      </c>
      <c r="C199" s="31">
        <f>C200</f>
        <v>593500</v>
      </c>
      <c r="D199" s="31">
        <f>D200</f>
        <v>593500</v>
      </c>
      <c r="E199" s="31">
        <f>E200</f>
        <v>80339</v>
      </c>
      <c r="F199" s="33">
        <f t="shared" si="27"/>
        <v>0.13536478517270428</v>
      </c>
    </row>
    <row r="200" spans="1:6" ht="38.25">
      <c r="A200" s="29" t="s">
        <v>131</v>
      </c>
      <c r="B200" s="30" t="s">
        <v>132</v>
      </c>
      <c r="C200" s="31">
        <f>C201+C202</f>
        <v>593500</v>
      </c>
      <c r="D200" s="31">
        <f>D201+D202</f>
        <v>593500</v>
      </c>
      <c r="E200" s="31">
        <f>E201+E202</f>
        <v>80339</v>
      </c>
      <c r="F200" s="33">
        <f t="shared" si="27"/>
        <v>0.13536478517270428</v>
      </c>
    </row>
    <row r="201" spans="1:6" ht="12.75">
      <c r="A201" s="29" t="s">
        <v>133</v>
      </c>
      <c r="B201" s="30" t="s">
        <v>134</v>
      </c>
      <c r="C201" s="31">
        <v>503500</v>
      </c>
      <c r="D201" s="31">
        <v>503500</v>
      </c>
      <c r="E201" s="31">
        <v>33287</v>
      </c>
      <c r="F201" s="33">
        <f t="shared" si="27"/>
        <v>0.06611122144985104</v>
      </c>
    </row>
    <row r="202" spans="1:6" ht="12.75">
      <c r="A202" s="29" t="s">
        <v>135</v>
      </c>
      <c r="B202" s="30" t="s">
        <v>136</v>
      </c>
      <c r="C202" s="31">
        <v>90000</v>
      </c>
      <c r="D202" s="31">
        <v>90000</v>
      </c>
      <c r="E202" s="31">
        <v>47052</v>
      </c>
      <c r="F202" s="33">
        <f t="shared" si="27"/>
        <v>0.5228</v>
      </c>
    </row>
    <row r="203" spans="1:6" ht="25.5">
      <c r="A203" s="29" t="s">
        <v>156</v>
      </c>
      <c r="B203" s="30" t="s">
        <v>157</v>
      </c>
      <c r="C203" s="31">
        <f>C204</f>
        <v>1400700</v>
      </c>
      <c r="D203" s="31">
        <f>D204</f>
        <v>1400700</v>
      </c>
      <c r="E203" s="31">
        <f>E204</f>
        <v>138000</v>
      </c>
      <c r="F203" s="33">
        <f t="shared" si="27"/>
        <v>0.09852216748768473</v>
      </c>
    </row>
    <row r="204" spans="1:6" ht="12.75">
      <c r="A204" s="29" t="s">
        <v>159</v>
      </c>
      <c r="B204" s="30" t="s">
        <v>160</v>
      </c>
      <c r="C204" s="31">
        <v>1400700</v>
      </c>
      <c r="D204" s="31">
        <v>1400700</v>
      </c>
      <c r="E204" s="31">
        <v>138000</v>
      </c>
      <c r="F204" s="33">
        <f t="shared" si="27"/>
        <v>0.09852216748768473</v>
      </c>
    </row>
    <row r="205" spans="1:6" ht="25.5">
      <c r="A205" s="29" t="s">
        <v>177</v>
      </c>
      <c r="B205" s="30" t="s">
        <v>178</v>
      </c>
      <c r="C205" s="31">
        <v>0</v>
      </c>
      <c r="D205" s="31">
        <v>0</v>
      </c>
      <c r="E205" s="31">
        <f>E206</f>
        <v>-17500</v>
      </c>
      <c r="F205" s="33"/>
    </row>
    <row r="206" spans="1:6" ht="12.75">
      <c r="A206" s="29" t="s">
        <v>179</v>
      </c>
      <c r="B206" s="30" t="s">
        <v>180</v>
      </c>
      <c r="C206" s="31">
        <v>0</v>
      </c>
      <c r="D206" s="31">
        <v>0</v>
      </c>
      <c r="E206" s="31">
        <f>E207</f>
        <v>-17500</v>
      </c>
      <c r="F206" s="33"/>
    </row>
    <row r="207" spans="1:6" ht="25.5">
      <c r="A207" s="29" t="s">
        <v>181</v>
      </c>
      <c r="B207" s="30" t="s">
        <v>182</v>
      </c>
      <c r="C207" s="31">
        <v>0</v>
      </c>
      <c r="D207" s="31">
        <v>0</v>
      </c>
      <c r="E207" s="31">
        <v>-17500</v>
      </c>
      <c r="F207" s="33"/>
    </row>
  </sheetData>
  <sheetProtection/>
  <mergeCells count="2">
    <mergeCell ref="A4:F4"/>
    <mergeCell ref="A5:F5"/>
  </mergeCells>
  <printOptions horizontalCentered="1"/>
  <pageMargins left="0.5511811023622047" right="0.35433070866141736" top="0.7874015748031497" bottom="0.7874015748031497" header="0.31496062992125984" footer="0.31496062992125984"/>
  <pageSetup firstPageNumber="1" useFirstPageNumber="1" horizontalDpi="600" verticalDpi="600" orientation="landscape" paperSize="9" r:id="rId2"/>
  <headerFooter alignWithMargins="0">
    <oddFooter>&amp;CPagina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7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4.57421875" style="24" customWidth="1"/>
    <col min="2" max="2" width="10.7109375" style="25" customWidth="1"/>
    <col min="3" max="3" width="11.28125" style="2" customWidth="1"/>
    <col min="4" max="4" width="12.8515625" style="2" customWidth="1"/>
    <col min="5" max="5" width="11.57421875" style="2" customWidth="1"/>
    <col min="6" max="6" width="10.7109375" style="2" customWidth="1"/>
    <col min="7" max="16384" width="9.140625" style="2" customWidth="1"/>
  </cols>
  <sheetData>
    <row r="1" spans="1:6" s="1" customFormat="1" ht="12.75">
      <c r="A1" s="6" t="s">
        <v>2</v>
      </c>
      <c r="B1" s="7"/>
      <c r="F1" s="3" t="s">
        <v>20</v>
      </c>
    </row>
    <row r="2" spans="1:2" s="1" customFormat="1" ht="12.75">
      <c r="A2" s="8" t="s">
        <v>3</v>
      </c>
      <c r="B2" s="7"/>
    </row>
    <row r="3" spans="1:2" s="1" customFormat="1" ht="12.75">
      <c r="A3" s="9" t="s">
        <v>4</v>
      </c>
      <c r="B3" s="7"/>
    </row>
    <row r="4" s="1" customFormat="1" ht="12.75">
      <c r="A4" s="5"/>
    </row>
    <row r="5" spans="1:6" s="1" customFormat="1" ht="12.75">
      <c r="A5" s="37" t="s">
        <v>281</v>
      </c>
      <c r="B5" s="37"/>
      <c r="C5" s="37"/>
      <c r="D5" s="37"/>
      <c r="E5" s="37"/>
      <c r="F5" s="37"/>
    </row>
    <row r="6" spans="1:6" s="1" customFormat="1" ht="12.75">
      <c r="A6" s="36" t="s">
        <v>18</v>
      </c>
      <c r="B6" s="36"/>
      <c r="C6" s="36"/>
      <c r="D6" s="36"/>
      <c r="E6" s="36"/>
      <c r="F6" s="36"/>
    </row>
    <row r="7" spans="1:6" s="1" customFormat="1" ht="12.75">
      <c r="A7" s="10"/>
      <c r="B7" s="7"/>
      <c r="C7" s="4"/>
      <c r="D7" s="4"/>
      <c r="F7" s="4" t="s">
        <v>1</v>
      </c>
    </row>
    <row r="8" spans="1:6" ht="38.25">
      <c r="A8" s="11" t="s">
        <v>6</v>
      </c>
      <c r="B8" s="11" t="s">
        <v>7</v>
      </c>
      <c r="C8" s="12" t="s">
        <v>13</v>
      </c>
      <c r="D8" s="12" t="s">
        <v>14</v>
      </c>
      <c r="E8" s="12" t="s">
        <v>5</v>
      </c>
      <c r="F8" s="12" t="s">
        <v>15</v>
      </c>
    </row>
    <row r="9" spans="1:6" ht="12.75">
      <c r="A9" s="32"/>
      <c r="B9" s="32"/>
      <c r="C9" s="12">
        <v>1</v>
      </c>
      <c r="D9" s="12">
        <v>2</v>
      </c>
      <c r="E9" s="12">
        <v>3</v>
      </c>
      <c r="F9" s="12">
        <v>4</v>
      </c>
    </row>
    <row r="10" spans="1:6" ht="12.75">
      <c r="A10" s="29" t="s">
        <v>270</v>
      </c>
      <c r="B10" s="30" t="s">
        <v>22</v>
      </c>
      <c r="C10" s="31">
        <f>C11+C16+C20</f>
        <v>31452000</v>
      </c>
      <c r="D10" s="31">
        <f>D11+D16+D20</f>
        <v>9687000</v>
      </c>
      <c r="E10" s="31">
        <f>E11+E16+E20</f>
        <v>9635655</v>
      </c>
      <c r="F10" s="33">
        <f>E10/D10</f>
        <v>0.9946995973985754</v>
      </c>
    </row>
    <row r="11" spans="1:8" ht="12.75">
      <c r="A11" s="29" t="s">
        <v>284</v>
      </c>
      <c r="B11" s="30" t="s">
        <v>72</v>
      </c>
      <c r="C11" s="31">
        <f>C12+C14</f>
        <v>0</v>
      </c>
      <c r="D11" s="31">
        <f>D12+D14</f>
        <v>0</v>
      </c>
      <c r="E11" s="31">
        <f>E12+E14</f>
        <v>4955265</v>
      </c>
      <c r="F11" s="33"/>
      <c r="H11" s="34"/>
    </row>
    <row r="12" spans="1:6" ht="25.5">
      <c r="A12" s="29" t="s">
        <v>271</v>
      </c>
      <c r="B12" s="30" t="s">
        <v>74</v>
      </c>
      <c r="C12" s="31">
        <f>C13</f>
        <v>0</v>
      </c>
      <c r="D12" s="31">
        <f>D13</f>
        <v>0</v>
      </c>
      <c r="E12" s="31">
        <f>E13</f>
        <v>265</v>
      </c>
      <c r="F12" s="33"/>
    </row>
    <row r="13" spans="1:6" ht="12.75">
      <c r="A13" s="29" t="s">
        <v>11</v>
      </c>
      <c r="B13" s="30" t="s">
        <v>75</v>
      </c>
      <c r="C13" s="31">
        <v>0</v>
      </c>
      <c r="D13" s="31">
        <v>0</v>
      </c>
      <c r="E13" s="31">
        <v>265</v>
      </c>
      <c r="F13" s="33"/>
    </row>
    <row r="14" spans="1:6" ht="12.75">
      <c r="A14" s="29" t="s">
        <v>282</v>
      </c>
      <c r="B14" s="30">
        <v>4002</v>
      </c>
      <c r="C14" s="31">
        <f>C15</f>
        <v>0</v>
      </c>
      <c r="D14" s="31">
        <f>D15</f>
        <v>0</v>
      </c>
      <c r="E14" s="31">
        <f>E15</f>
        <v>4955000</v>
      </c>
      <c r="F14" s="33"/>
    </row>
    <row r="15" spans="1:6" ht="12.75">
      <c r="A15" s="29" t="s">
        <v>283</v>
      </c>
      <c r="B15" s="30">
        <v>400214</v>
      </c>
      <c r="C15" s="31">
        <v>0</v>
      </c>
      <c r="D15" s="31">
        <v>0</v>
      </c>
      <c r="E15" s="31">
        <v>4955000</v>
      </c>
      <c r="F15" s="33"/>
    </row>
    <row r="16" spans="1:6" ht="12.75">
      <c r="A16" s="29" t="s">
        <v>81</v>
      </c>
      <c r="B16" s="30" t="s">
        <v>82</v>
      </c>
      <c r="C16" s="31">
        <f aca="true" t="shared" si="0" ref="C16:E18">C17</f>
        <v>12327000</v>
      </c>
      <c r="D16" s="31">
        <f t="shared" si="0"/>
        <v>1872000</v>
      </c>
      <c r="E16" s="31">
        <f t="shared" si="0"/>
        <v>1123074</v>
      </c>
      <c r="F16" s="33">
        <f aca="true" t="shared" si="1" ref="F16:F22">E16/D16</f>
        <v>0.5999326923076923</v>
      </c>
    </row>
    <row r="17" spans="1:6" ht="12.75">
      <c r="A17" s="29" t="s">
        <v>272</v>
      </c>
      <c r="B17" s="30" t="s">
        <v>84</v>
      </c>
      <c r="C17" s="31">
        <f t="shared" si="0"/>
        <v>12327000</v>
      </c>
      <c r="D17" s="31">
        <f t="shared" si="0"/>
        <v>1872000</v>
      </c>
      <c r="E17" s="31">
        <f t="shared" si="0"/>
        <v>1123074</v>
      </c>
      <c r="F17" s="33">
        <f t="shared" si="1"/>
        <v>0.5999326923076923</v>
      </c>
    </row>
    <row r="18" spans="1:6" ht="38.25">
      <c r="A18" s="29" t="s">
        <v>273</v>
      </c>
      <c r="B18" s="30" t="s">
        <v>86</v>
      </c>
      <c r="C18" s="31">
        <f t="shared" si="0"/>
        <v>12327000</v>
      </c>
      <c r="D18" s="31">
        <f t="shared" si="0"/>
        <v>1872000</v>
      </c>
      <c r="E18" s="31">
        <f t="shared" si="0"/>
        <v>1123074</v>
      </c>
      <c r="F18" s="33">
        <f t="shared" si="1"/>
        <v>0.5999326923076923</v>
      </c>
    </row>
    <row r="19" spans="1:6" ht="25.5">
      <c r="A19" s="29" t="s">
        <v>87</v>
      </c>
      <c r="B19" s="30" t="s">
        <v>88</v>
      </c>
      <c r="C19" s="31">
        <v>12327000</v>
      </c>
      <c r="D19" s="31">
        <v>1872000</v>
      </c>
      <c r="E19" s="31">
        <v>1123074</v>
      </c>
      <c r="F19" s="33">
        <f t="shared" si="1"/>
        <v>0.5999326923076923</v>
      </c>
    </row>
    <row r="20" spans="1:6" ht="25.5">
      <c r="A20" s="29" t="s">
        <v>92</v>
      </c>
      <c r="B20" s="30" t="s">
        <v>93</v>
      </c>
      <c r="C20" s="31">
        <f>C21+C25</f>
        <v>19125000</v>
      </c>
      <c r="D20" s="31">
        <f>D21+D25</f>
        <v>7815000</v>
      </c>
      <c r="E20" s="31">
        <f>E21+E25</f>
        <v>3557316</v>
      </c>
      <c r="F20" s="33">
        <f t="shared" si="1"/>
        <v>0.4551907869481766</v>
      </c>
    </row>
    <row r="21" spans="1:6" ht="25.5">
      <c r="A21" s="29" t="s">
        <v>94</v>
      </c>
      <c r="B21" s="30" t="s">
        <v>95</v>
      </c>
      <c r="C21" s="31">
        <f>C22+C23+C24</f>
        <v>19125000</v>
      </c>
      <c r="D21" s="31">
        <f>D22+D23+D24</f>
        <v>7815000</v>
      </c>
      <c r="E21" s="31">
        <f>E22+E23+E24</f>
        <v>3524809</v>
      </c>
      <c r="F21" s="33">
        <f t="shared" si="1"/>
        <v>0.4510312220089571</v>
      </c>
    </row>
    <row r="22" spans="1:6" ht="12.75">
      <c r="A22" s="29" t="s">
        <v>274</v>
      </c>
      <c r="B22" s="30" t="s">
        <v>97</v>
      </c>
      <c r="C22" s="31">
        <v>17528000</v>
      </c>
      <c r="D22" s="31">
        <v>6218000</v>
      </c>
      <c r="E22" s="31">
        <v>511538</v>
      </c>
      <c r="F22" s="33">
        <f t="shared" si="1"/>
        <v>0.0822672885172081</v>
      </c>
    </row>
    <row r="23" spans="1:6" ht="12.75">
      <c r="A23" s="29" t="s">
        <v>275</v>
      </c>
      <c r="B23" s="30" t="s">
        <v>99</v>
      </c>
      <c r="C23" s="31">
        <v>0</v>
      </c>
      <c r="D23" s="31">
        <v>0</v>
      </c>
      <c r="E23" s="31">
        <v>2214700</v>
      </c>
      <c r="F23" s="33"/>
    </row>
    <row r="24" spans="1:6" ht="12.75">
      <c r="A24" s="29" t="s">
        <v>100</v>
      </c>
      <c r="B24" s="30" t="s">
        <v>101</v>
      </c>
      <c r="C24" s="31">
        <v>1597000</v>
      </c>
      <c r="D24" s="31">
        <v>1597000</v>
      </c>
      <c r="E24" s="31">
        <v>798571</v>
      </c>
      <c r="F24" s="33">
        <f>E24/D24</f>
        <v>0.5000444583594239</v>
      </c>
    </row>
    <row r="25" spans="1:6" ht="12.75">
      <c r="A25" s="29" t="s">
        <v>102</v>
      </c>
      <c r="B25" s="30" t="s">
        <v>103</v>
      </c>
      <c r="C25" s="31">
        <v>0</v>
      </c>
      <c r="D25" s="31">
        <v>0</v>
      </c>
      <c r="E25" s="31">
        <f>E26</f>
        <v>32507</v>
      </c>
      <c r="F25" s="33"/>
    </row>
    <row r="26" spans="1:6" ht="12.75">
      <c r="A26" s="29" t="s">
        <v>275</v>
      </c>
      <c r="B26" s="30" t="s">
        <v>104</v>
      </c>
      <c r="C26" s="31">
        <v>0</v>
      </c>
      <c r="D26" s="31">
        <v>0</v>
      </c>
      <c r="E26" s="31">
        <v>32507</v>
      </c>
      <c r="F26" s="33"/>
    </row>
    <row r="27" spans="1:6" ht="25.5">
      <c r="A27" s="29" t="s">
        <v>276</v>
      </c>
      <c r="B27" s="30" t="s">
        <v>106</v>
      </c>
      <c r="C27" s="31">
        <f>C28</f>
        <v>96590000</v>
      </c>
      <c r="D27" s="31">
        <f>D28</f>
        <v>66269000</v>
      </c>
      <c r="E27" s="31">
        <f>E28</f>
        <v>8115094</v>
      </c>
      <c r="F27" s="33">
        <f aca="true" t="shared" si="2" ref="F27:F34">E27/D27</f>
        <v>0.12245686520092351</v>
      </c>
    </row>
    <row r="28" spans="1:8" ht="12.75">
      <c r="A28" s="29" t="s">
        <v>183</v>
      </c>
      <c r="B28" s="30" t="s">
        <v>184</v>
      </c>
      <c r="C28" s="31">
        <f>C56+C67+C78+C86+C93+C110+C123+C135+C140+C154</f>
        <v>96590000</v>
      </c>
      <c r="D28" s="31">
        <f>D56+D67+D78+D86+D93+D110+D123+D135+D140+D154</f>
        <v>66269000</v>
      </c>
      <c r="E28" s="31">
        <f>E56+E67+E78+E86+E93+E110+E123+E135+E140+E154</f>
        <v>8115094</v>
      </c>
      <c r="F28" s="33">
        <f t="shared" si="2"/>
        <v>0.12245686520092351</v>
      </c>
      <c r="H28" s="34"/>
    </row>
    <row r="29" spans="1:8" ht="12.75">
      <c r="A29" s="29" t="s">
        <v>185</v>
      </c>
      <c r="B29" s="30" t="s">
        <v>186</v>
      </c>
      <c r="C29" s="31">
        <f>C30</f>
        <v>7048000</v>
      </c>
      <c r="D29" s="31">
        <f>D30</f>
        <v>7048000</v>
      </c>
      <c r="E29" s="31">
        <f>E30</f>
        <v>1816000</v>
      </c>
      <c r="F29" s="33">
        <f t="shared" si="2"/>
        <v>0.2576617480136209</v>
      </c>
      <c r="H29" s="34"/>
    </row>
    <row r="30" spans="1:6" ht="12.75">
      <c r="A30" s="29" t="s">
        <v>187</v>
      </c>
      <c r="B30" s="30" t="s">
        <v>188</v>
      </c>
      <c r="C30" s="31">
        <f>C31+C32</f>
        <v>7048000</v>
      </c>
      <c r="D30" s="31">
        <f>D31+D32</f>
        <v>7048000</v>
      </c>
      <c r="E30" s="31">
        <f>E31+E32</f>
        <v>1816000</v>
      </c>
      <c r="F30" s="33">
        <f t="shared" si="2"/>
        <v>0.2576617480136209</v>
      </c>
    </row>
    <row r="31" spans="1:6" ht="25.5">
      <c r="A31" s="29" t="s">
        <v>189</v>
      </c>
      <c r="B31" s="30" t="s">
        <v>190</v>
      </c>
      <c r="C31" s="31">
        <f>C96</f>
        <v>4500000</v>
      </c>
      <c r="D31" s="31">
        <f>D96</f>
        <v>4500000</v>
      </c>
      <c r="E31" s="31">
        <f>E96</f>
        <v>700000</v>
      </c>
      <c r="F31" s="33">
        <f t="shared" si="2"/>
        <v>0.15555555555555556</v>
      </c>
    </row>
    <row r="32" spans="1:6" ht="12.75">
      <c r="A32" s="29" t="s">
        <v>191</v>
      </c>
      <c r="B32" s="30" t="s">
        <v>192</v>
      </c>
      <c r="C32" s="31">
        <f>C126+C113+C70</f>
        <v>2548000</v>
      </c>
      <c r="D32" s="31">
        <f>D126+D113+D70</f>
        <v>2548000</v>
      </c>
      <c r="E32" s="31">
        <f>E126+E113+E70</f>
        <v>1116000</v>
      </c>
      <c r="F32" s="33">
        <f t="shared" si="2"/>
        <v>0.4379905808477237</v>
      </c>
    </row>
    <row r="33" spans="1:6" ht="12.75">
      <c r="A33" s="29" t="s">
        <v>193</v>
      </c>
      <c r="B33" s="30" t="s">
        <v>194</v>
      </c>
      <c r="C33" s="31">
        <f>C34</f>
        <v>8190000</v>
      </c>
      <c r="D33" s="31">
        <f>D34</f>
        <v>7190000</v>
      </c>
      <c r="E33" s="31">
        <f>E34</f>
        <v>5599</v>
      </c>
      <c r="F33" s="33">
        <f t="shared" si="2"/>
        <v>0.0007787204450625869</v>
      </c>
    </row>
    <row r="34" spans="1:6" ht="25.5">
      <c r="A34" s="29" t="s">
        <v>195</v>
      </c>
      <c r="B34" s="30" t="s">
        <v>196</v>
      </c>
      <c r="C34" s="31">
        <f>C35+C36</f>
        <v>8190000</v>
      </c>
      <c r="D34" s="31">
        <f>D35+D36</f>
        <v>7190000</v>
      </c>
      <c r="E34" s="31">
        <f>E35+E36</f>
        <v>5599</v>
      </c>
      <c r="F34" s="33">
        <f t="shared" si="2"/>
        <v>0.0007787204450625869</v>
      </c>
    </row>
    <row r="35" spans="1:6" ht="12.75">
      <c r="A35" s="29" t="s">
        <v>197</v>
      </c>
      <c r="B35" s="30" t="s">
        <v>198</v>
      </c>
      <c r="C35" s="31">
        <f>C99+C138</f>
        <v>3299000</v>
      </c>
      <c r="D35" s="31">
        <f>D99+D138</f>
        <v>3299000</v>
      </c>
      <c r="E35" s="31">
        <f>E99+E138</f>
        <v>0</v>
      </c>
      <c r="F35" s="33"/>
    </row>
    <row r="36" spans="1:6" ht="12.75">
      <c r="A36" s="29" t="s">
        <v>199</v>
      </c>
      <c r="B36" s="30" t="s">
        <v>200</v>
      </c>
      <c r="C36" s="31">
        <f>C157</f>
        <v>4891000</v>
      </c>
      <c r="D36" s="31">
        <f>D157</f>
        <v>3891000</v>
      </c>
      <c r="E36" s="31">
        <f>E157</f>
        <v>5599</v>
      </c>
      <c r="F36" s="33">
        <f aca="true" t="shared" si="3" ref="F36:F50">E36/D36</f>
        <v>0.0014389617065021845</v>
      </c>
    </row>
    <row r="37" spans="1:6" ht="25.5">
      <c r="A37" s="29" t="s">
        <v>201</v>
      </c>
      <c r="B37" s="30" t="s">
        <v>202</v>
      </c>
      <c r="C37" s="31">
        <f>C38+C42</f>
        <v>32424000</v>
      </c>
      <c r="D37" s="31">
        <f>D38+D42</f>
        <v>13145000</v>
      </c>
      <c r="E37" s="31">
        <f>E38+E42</f>
        <v>4332595</v>
      </c>
      <c r="F37" s="33">
        <f t="shared" si="3"/>
        <v>0.3296002282236592</v>
      </c>
    </row>
    <row r="38" spans="1:6" ht="25.5">
      <c r="A38" s="29" t="s">
        <v>203</v>
      </c>
      <c r="B38" s="30" t="s">
        <v>204</v>
      </c>
      <c r="C38" s="31">
        <f>C39+C40+C41</f>
        <v>31899000</v>
      </c>
      <c r="D38" s="31">
        <f>D39+D40+D41</f>
        <v>12620000</v>
      </c>
      <c r="E38" s="31">
        <f>E39+E40+E41</f>
        <v>4025501</v>
      </c>
      <c r="F38" s="33">
        <f t="shared" si="3"/>
        <v>0.3189778922345483</v>
      </c>
    </row>
    <row r="39" spans="1:6" ht="12.75">
      <c r="A39" s="29" t="s">
        <v>205</v>
      </c>
      <c r="B39" s="30" t="s">
        <v>206</v>
      </c>
      <c r="C39" s="31">
        <f aca="true" t="shared" si="4" ref="C39:E40">C160+C143+C102</f>
        <v>8136000</v>
      </c>
      <c r="D39" s="31">
        <f t="shared" si="4"/>
        <v>2670000</v>
      </c>
      <c r="E39" s="31">
        <f t="shared" si="4"/>
        <v>1152535</v>
      </c>
      <c r="F39" s="33">
        <f t="shared" si="3"/>
        <v>0.43166104868913857</v>
      </c>
    </row>
    <row r="40" spans="1:6" ht="12.75">
      <c r="A40" s="29" t="s">
        <v>207</v>
      </c>
      <c r="B40" s="30" t="s">
        <v>208</v>
      </c>
      <c r="C40" s="31">
        <f t="shared" si="4"/>
        <v>17559000</v>
      </c>
      <c r="D40" s="31">
        <f t="shared" si="4"/>
        <v>5833000</v>
      </c>
      <c r="E40" s="31">
        <f t="shared" si="4"/>
        <v>2519799</v>
      </c>
      <c r="F40" s="33">
        <f t="shared" si="3"/>
        <v>0.43199022801302933</v>
      </c>
    </row>
    <row r="41" spans="1:6" ht="12.75">
      <c r="A41" s="29" t="s">
        <v>209</v>
      </c>
      <c r="B41" s="30" t="s">
        <v>210</v>
      </c>
      <c r="C41" s="31">
        <f>C162+C116+C104</f>
        <v>6204000</v>
      </c>
      <c r="D41" s="31">
        <f>D162+D116+D104</f>
        <v>4117000</v>
      </c>
      <c r="E41" s="31">
        <f>E162+E116+E104</f>
        <v>353167</v>
      </c>
      <c r="F41" s="33">
        <f t="shared" si="3"/>
        <v>0.08578260869565217</v>
      </c>
    </row>
    <row r="42" spans="1:6" ht="12.75">
      <c r="A42" s="29" t="s">
        <v>211</v>
      </c>
      <c r="B42" s="30" t="s">
        <v>212</v>
      </c>
      <c r="C42" s="31">
        <f>C43+C44</f>
        <v>525000</v>
      </c>
      <c r="D42" s="31">
        <f>D43+D44</f>
        <v>525000</v>
      </c>
      <c r="E42" s="31">
        <f>E43+E44</f>
        <v>307094</v>
      </c>
      <c r="F42" s="33">
        <f t="shared" si="3"/>
        <v>0.5849409523809523</v>
      </c>
    </row>
    <row r="43" spans="1:6" ht="12.75">
      <c r="A43" s="29" t="s">
        <v>205</v>
      </c>
      <c r="B43" s="30" t="s">
        <v>213</v>
      </c>
      <c r="C43" s="31">
        <f aca="true" t="shared" si="5" ref="C43:E44">C59</f>
        <v>50000</v>
      </c>
      <c r="D43" s="31">
        <f t="shared" si="5"/>
        <v>50000</v>
      </c>
      <c r="E43" s="31">
        <f t="shared" si="5"/>
        <v>27644</v>
      </c>
      <c r="F43" s="33">
        <f t="shared" si="3"/>
        <v>0.55288</v>
      </c>
    </row>
    <row r="44" spans="1:6" ht="12.75">
      <c r="A44" s="29" t="s">
        <v>207</v>
      </c>
      <c r="B44" s="30" t="s">
        <v>214</v>
      </c>
      <c r="C44" s="31">
        <f t="shared" si="5"/>
        <v>475000</v>
      </c>
      <c r="D44" s="31">
        <f t="shared" si="5"/>
        <v>475000</v>
      </c>
      <c r="E44" s="31">
        <f t="shared" si="5"/>
        <v>279450</v>
      </c>
      <c r="F44" s="33">
        <f t="shared" si="3"/>
        <v>0.5883157894736842</v>
      </c>
    </row>
    <row r="45" spans="1:6" ht="12.75">
      <c r="A45" s="29" t="s">
        <v>215</v>
      </c>
      <c r="B45" s="30" t="s">
        <v>216</v>
      </c>
      <c r="C45" s="31">
        <f aca="true" t="shared" si="6" ref="C45:E46">C46</f>
        <v>42223998</v>
      </c>
      <c r="D45" s="31">
        <f t="shared" si="6"/>
        <v>32181999</v>
      </c>
      <c r="E45" s="31">
        <f t="shared" si="6"/>
        <v>2298484</v>
      </c>
      <c r="F45" s="33">
        <f t="shared" si="3"/>
        <v>0.07142141791751346</v>
      </c>
    </row>
    <row r="46" spans="1:6" ht="12.75">
      <c r="A46" s="29" t="s">
        <v>217</v>
      </c>
      <c r="B46" s="30" t="s">
        <v>218</v>
      </c>
      <c r="C46" s="31">
        <f t="shared" si="6"/>
        <v>42223998</v>
      </c>
      <c r="D46" s="31">
        <f t="shared" si="6"/>
        <v>32181999</v>
      </c>
      <c r="E46" s="31">
        <f t="shared" si="6"/>
        <v>2298484</v>
      </c>
      <c r="F46" s="33">
        <f t="shared" si="3"/>
        <v>0.07142141791751346</v>
      </c>
    </row>
    <row r="47" spans="1:6" ht="12.75">
      <c r="A47" s="29" t="s">
        <v>219</v>
      </c>
      <c r="B47" s="30" t="s">
        <v>220</v>
      </c>
      <c r="C47" s="31">
        <f>C48+C49+C50</f>
        <v>42223998</v>
      </c>
      <c r="D47" s="31">
        <f>D48+D49+D50</f>
        <v>32181999</v>
      </c>
      <c r="E47" s="31">
        <f>E48+E49+E50</f>
        <v>2298484</v>
      </c>
      <c r="F47" s="33">
        <f t="shared" si="3"/>
        <v>0.07142141791751346</v>
      </c>
    </row>
    <row r="48" spans="1:6" ht="12.75">
      <c r="A48" s="29" t="s">
        <v>221</v>
      </c>
      <c r="B48" s="30" t="s">
        <v>222</v>
      </c>
      <c r="C48" s="31">
        <v>-2</v>
      </c>
      <c r="D48" s="31">
        <v>-1</v>
      </c>
      <c r="E48" s="31">
        <v>0</v>
      </c>
      <c r="F48" s="33">
        <f t="shared" si="3"/>
        <v>0</v>
      </c>
    </row>
    <row r="49" spans="1:6" ht="12.75">
      <c r="A49" s="29" t="s">
        <v>223</v>
      </c>
      <c r="B49" s="30" t="s">
        <v>224</v>
      </c>
      <c r="C49" s="31">
        <f>C166</f>
        <v>3234000</v>
      </c>
      <c r="D49" s="31">
        <f>D166</f>
        <v>3234000</v>
      </c>
      <c r="E49" s="31">
        <f>E166</f>
        <v>601099</v>
      </c>
      <c r="F49" s="33">
        <f t="shared" si="3"/>
        <v>0.18586858379715523</v>
      </c>
    </row>
    <row r="50" spans="1:6" ht="12.75">
      <c r="A50" s="29" t="s">
        <v>225</v>
      </c>
      <c r="B50" s="30" t="s">
        <v>226</v>
      </c>
      <c r="C50" s="31">
        <f>C167+C148+C121+C75</f>
        <v>38990000</v>
      </c>
      <c r="D50" s="31">
        <f>D167+D148+D121+D75</f>
        <v>28948000</v>
      </c>
      <c r="E50" s="31">
        <f>E167+E148+E121+E75</f>
        <v>1697385</v>
      </c>
      <c r="F50" s="33">
        <f t="shared" si="3"/>
        <v>0.05863565704021003</v>
      </c>
    </row>
    <row r="51" spans="1:6" ht="25.5">
      <c r="A51" s="29" t="s">
        <v>227</v>
      </c>
      <c r="B51" s="30" t="s">
        <v>228</v>
      </c>
      <c r="C51" s="31">
        <f aca="true" t="shared" si="7" ref="C51:E52">C52</f>
        <v>0</v>
      </c>
      <c r="D51" s="31">
        <f t="shared" si="7"/>
        <v>0</v>
      </c>
      <c r="E51" s="31">
        <f t="shared" si="7"/>
        <v>-664035</v>
      </c>
      <c r="F51" s="33"/>
    </row>
    <row r="52" spans="1:6" ht="12.75">
      <c r="A52" s="29" t="s">
        <v>229</v>
      </c>
      <c r="B52" s="30" t="s">
        <v>230</v>
      </c>
      <c r="C52" s="31">
        <f t="shared" si="7"/>
        <v>0</v>
      </c>
      <c r="D52" s="31">
        <f t="shared" si="7"/>
        <v>0</v>
      </c>
      <c r="E52" s="31">
        <f t="shared" si="7"/>
        <v>-664035</v>
      </c>
      <c r="F52" s="33"/>
    </row>
    <row r="53" spans="1:6" ht="25.5">
      <c r="A53" s="29" t="s">
        <v>231</v>
      </c>
      <c r="B53" s="30" t="s">
        <v>232</v>
      </c>
      <c r="C53" s="31">
        <f>C170+C151</f>
        <v>0</v>
      </c>
      <c r="D53" s="31">
        <f>D170+D151</f>
        <v>0</v>
      </c>
      <c r="E53" s="31">
        <f>E170+E151</f>
        <v>-664035</v>
      </c>
      <c r="F53" s="33"/>
    </row>
    <row r="54" spans="1:6" ht="12.75">
      <c r="A54" s="29" t="s">
        <v>277</v>
      </c>
      <c r="B54" s="30" t="s">
        <v>234</v>
      </c>
      <c r="C54" s="31">
        <f>C55+C66</f>
        <v>4851000</v>
      </c>
      <c r="D54" s="31">
        <f>D55+D66</f>
        <v>4851000</v>
      </c>
      <c r="E54" s="31">
        <f>E55+E66</f>
        <v>878065</v>
      </c>
      <c r="F54" s="33">
        <f aca="true" t="shared" si="8" ref="F54:F81">E54/D54</f>
        <v>0.18100700886415172</v>
      </c>
    </row>
    <row r="55" spans="1:6" ht="12.75">
      <c r="A55" s="29" t="s">
        <v>235</v>
      </c>
      <c r="B55" s="30" t="s">
        <v>188</v>
      </c>
      <c r="C55" s="31">
        <f>C56</f>
        <v>4314000</v>
      </c>
      <c r="D55" s="31">
        <f>D56</f>
        <v>4314000</v>
      </c>
      <c r="E55" s="31">
        <f>E56</f>
        <v>606552</v>
      </c>
      <c r="F55" s="33">
        <f t="shared" si="8"/>
        <v>0.14060083449235047</v>
      </c>
    </row>
    <row r="56" spans="1:6" ht="12.75">
      <c r="A56" s="29" t="s">
        <v>183</v>
      </c>
      <c r="B56" s="30" t="s">
        <v>184</v>
      </c>
      <c r="C56" s="31">
        <f>C57+C61</f>
        <v>4314000</v>
      </c>
      <c r="D56" s="31">
        <f>D57+D61</f>
        <v>4314000</v>
      </c>
      <c r="E56" s="31">
        <f>E57+E61</f>
        <v>606552</v>
      </c>
      <c r="F56" s="33">
        <f t="shared" si="8"/>
        <v>0.14060083449235047</v>
      </c>
    </row>
    <row r="57" spans="1:6" ht="25.5">
      <c r="A57" s="29" t="s">
        <v>201</v>
      </c>
      <c r="B57" s="30" t="s">
        <v>202</v>
      </c>
      <c r="C57" s="31">
        <f>C58</f>
        <v>525000</v>
      </c>
      <c r="D57" s="31">
        <f>D58</f>
        <v>525000</v>
      </c>
      <c r="E57" s="31">
        <f>E58</f>
        <v>307094</v>
      </c>
      <c r="F57" s="33">
        <f t="shared" si="8"/>
        <v>0.5849409523809523</v>
      </c>
    </row>
    <row r="58" spans="1:6" ht="12.75">
      <c r="A58" s="29" t="s">
        <v>211</v>
      </c>
      <c r="B58" s="30" t="s">
        <v>212</v>
      </c>
      <c r="C58" s="31">
        <f>C59+C60</f>
        <v>525000</v>
      </c>
      <c r="D58" s="31">
        <f>D59+D60</f>
        <v>525000</v>
      </c>
      <c r="E58" s="31">
        <f>E59+E60</f>
        <v>307094</v>
      </c>
      <c r="F58" s="33">
        <f t="shared" si="8"/>
        <v>0.5849409523809523</v>
      </c>
    </row>
    <row r="59" spans="1:6" ht="12.75">
      <c r="A59" s="29" t="s">
        <v>205</v>
      </c>
      <c r="B59" s="30" t="s">
        <v>213</v>
      </c>
      <c r="C59" s="31">
        <v>50000</v>
      </c>
      <c r="D59" s="31">
        <v>50000</v>
      </c>
      <c r="E59" s="31">
        <v>27644</v>
      </c>
      <c r="F59" s="33">
        <f t="shared" si="8"/>
        <v>0.55288</v>
      </c>
    </row>
    <row r="60" spans="1:6" ht="12.75">
      <c r="A60" s="29" t="s">
        <v>207</v>
      </c>
      <c r="B60" s="30" t="s">
        <v>214</v>
      </c>
      <c r="C60" s="31">
        <v>475000</v>
      </c>
      <c r="D60" s="31">
        <v>475000</v>
      </c>
      <c r="E60" s="31">
        <v>279450</v>
      </c>
      <c r="F60" s="33">
        <f t="shared" si="8"/>
        <v>0.5883157894736842</v>
      </c>
    </row>
    <row r="61" spans="1:6" ht="12.75">
      <c r="A61" s="29" t="s">
        <v>215</v>
      </c>
      <c r="B61" s="30" t="s">
        <v>216</v>
      </c>
      <c r="C61" s="31">
        <f aca="true" t="shared" si="9" ref="C61:E62">C62</f>
        <v>3789000</v>
      </c>
      <c r="D61" s="31">
        <f t="shared" si="9"/>
        <v>3789000</v>
      </c>
      <c r="E61" s="31">
        <f t="shared" si="9"/>
        <v>299458</v>
      </c>
      <c r="F61" s="33">
        <f t="shared" si="8"/>
        <v>0.07903351807864872</v>
      </c>
    </row>
    <row r="62" spans="1:6" ht="12.75">
      <c r="A62" s="29" t="s">
        <v>217</v>
      </c>
      <c r="B62" s="30" t="s">
        <v>218</v>
      </c>
      <c r="C62" s="31">
        <f t="shared" si="9"/>
        <v>3789000</v>
      </c>
      <c r="D62" s="31">
        <f t="shared" si="9"/>
        <v>3789000</v>
      </c>
      <c r="E62" s="31">
        <f t="shared" si="9"/>
        <v>299458</v>
      </c>
      <c r="F62" s="33">
        <f t="shared" si="8"/>
        <v>0.07903351807864872</v>
      </c>
    </row>
    <row r="63" spans="1:6" ht="12.75">
      <c r="A63" s="29" t="s">
        <v>219</v>
      </c>
      <c r="B63" s="30" t="s">
        <v>220</v>
      </c>
      <c r="C63" s="31">
        <f>C64+C65</f>
        <v>3789000</v>
      </c>
      <c r="D63" s="31">
        <f>D64+D65</f>
        <v>3789000</v>
      </c>
      <c r="E63" s="31">
        <f>E64+E65</f>
        <v>299458</v>
      </c>
      <c r="F63" s="33">
        <f t="shared" si="8"/>
        <v>0.07903351807864872</v>
      </c>
    </row>
    <row r="64" spans="1:6" ht="12.75">
      <c r="A64" s="29" t="s">
        <v>223</v>
      </c>
      <c r="B64" s="30" t="s">
        <v>224</v>
      </c>
      <c r="C64" s="31">
        <v>617000</v>
      </c>
      <c r="D64" s="31">
        <v>617000</v>
      </c>
      <c r="E64" s="31">
        <v>0</v>
      </c>
      <c r="F64" s="33">
        <f t="shared" si="8"/>
        <v>0</v>
      </c>
    </row>
    <row r="65" spans="1:6" ht="12.75">
      <c r="A65" s="29" t="s">
        <v>225</v>
      </c>
      <c r="B65" s="30" t="s">
        <v>226</v>
      </c>
      <c r="C65" s="31">
        <v>3172000</v>
      </c>
      <c r="D65" s="31">
        <v>3172000</v>
      </c>
      <c r="E65" s="31">
        <v>299458</v>
      </c>
      <c r="F65" s="33">
        <f t="shared" si="8"/>
        <v>0.09440668348045397</v>
      </c>
    </row>
    <row r="66" spans="1:6" ht="12.75">
      <c r="A66" s="29" t="s">
        <v>236</v>
      </c>
      <c r="B66" s="30" t="s">
        <v>237</v>
      </c>
      <c r="C66" s="31">
        <f>C67</f>
        <v>537000</v>
      </c>
      <c r="D66" s="31">
        <f>D67</f>
        <v>537000</v>
      </c>
      <c r="E66" s="31">
        <f>E67</f>
        <v>271513</v>
      </c>
      <c r="F66" s="33">
        <f t="shared" si="8"/>
        <v>0.505610800744879</v>
      </c>
    </row>
    <row r="67" spans="1:6" ht="12.75">
      <c r="A67" s="29" t="s">
        <v>183</v>
      </c>
      <c r="B67" s="30" t="s">
        <v>184</v>
      </c>
      <c r="C67" s="31">
        <f>C68+C71</f>
        <v>537000</v>
      </c>
      <c r="D67" s="31">
        <f>D68+D71</f>
        <v>537000</v>
      </c>
      <c r="E67" s="31">
        <f>E68+E71</f>
        <v>271513</v>
      </c>
      <c r="F67" s="33">
        <f t="shared" si="8"/>
        <v>0.505610800744879</v>
      </c>
    </row>
    <row r="68" spans="1:6" ht="12.75">
      <c r="A68" s="29" t="s">
        <v>185</v>
      </c>
      <c r="B68" s="30" t="s">
        <v>186</v>
      </c>
      <c r="C68" s="31">
        <v>81000</v>
      </c>
      <c r="D68" s="31">
        <v>81000</v>
      </c>
      <c r="E68" s="31">
        <f>E69</f>
        <v>81000</v>
      </c>
      <c r="F68" s="33">
        <f t="shared" si="8"/>
        <v>1</v>
      </c>
    </row>
    <row r="69" spans="1:6" ht="12.75">
      <c r="A69" s="29" t="s">
        <v>187</v>
      </c>
      <c r="B69" s="30" t="s">
        <v>188</v>
      </c>
      <c r="C69" s="31">
        <v>81000</v>
      </c>
      <c r="D69" s="31">
        <v>81000</v>
      </c>
      <c r="E69" s="31">
        <f>E70</f>
        <v>81000</v>
      </c>
      <c r="F69" s="33">
        <f t="shared" si="8"/>
        <v>1</v>
      </c>
    </row>
    <row r="70" spans="1:6" ht="12.75">
      <c r="A70" s="29" t="s">
        <v>191</v>
      </c>
      <c r="B70" s="30" t="s">
        <v>192</v>
      </c>
      <c r="C70" s="31">
        <v>81000</v>
      </c>
      <c r="D70" s="31">
        <v>81000</v>
      </c>
      <c r="E70" s="31">
        <v>81000</v>
      </c>
      <c r="F70" s="33">
        <f t="shared" si="8"/>
        <v>1</v>
      </c>
    </row>
    <row r="71" spans="1:6" ht="12.75">
      <c r="A71" s="29" t="s">
        <v>215</v>
      </c>
      <c r="B71" s="30" t="s">
        <v>216</v>
      </c>
      <c r="C71" s="31">
        <f aca="true" t="shared" si="10" ref="C71:E72">C72</f>
        <v>456000</v>
      </c>
      <c r="D71" s="31">
        <f t="shared" si="10"/>
        <v>456000</v>
      </c>
      <c r="E71" s="31">
        <f t="shared" si="10"/>
        <v>190513</v>
      </c>
      <c r="F71" s="33">
        <f t="shared" si="8"/>
        <v>0.4177916666666667</v>
      </c>
    </row>
    <row r="72" spans="1:6" ht="12.75">
      <c r="A72" s="29" t="s">
        <v>217</v>
      </c>
      <c r="B72" s="30" t="s">
        <v>218</v>
      </c>
      <c r="C72" s="31">
        <f t="shared" si="10"/>
        <v>456000</v>
      </c>
      <c r="D72" s="31">
        <f t="shared" si="10"/>
        <v>456000</v>
      </c>
      <c r="E72" s="31">
        <f t="shared" si="10"/>
        <v>190513</v>
      </c>
      <c r="F72" s="33">
        <f t="shared" si="8"/>
        <v>0.4177916666666667</v>
      </c>
    </row>
    <row r="73" spans="1:6" ht="12.75">
      <c r="A73" s="29" t="s">
        <v>219</v>
      </c>
      <c r="B73" s="30" t="s">
        <v>220</v>
      </c>
      <c r="C73" s="31">
        <f>C74+C75</f>
        <v>456000</v>
      </c>
      <c r="D73" s="31">
        <f>D74+D75</f>
        <v>456000</v>
      </c>
      <c r="E73" s="31">
        <f>E74+E75</f>
        <v>190513</v>
      </c>
      <c r="F73" s="33">
        <f t="shared" si="8"/>
        <v>0.4177916666666667</v>
      </c>
    </row>
    <row r="74" spans="1:6" ht="12.75">
      <c r="A74" s="29" t="s">
        <v>223</v>
      </c>
      <c r="B74" s="30" t="s">
        <v>224</v>
      </c>
      <c r="C74" s="31">
        <v>100000</v>
      </c>
      <c r="D74" s="31">
        <v>100000</v>
      </c>
      <c r="E74" s="31">
        <v>0</v>
      </c>
      <c r="F74" s="33">
        <f t="shared" si="8"/>
        <v>0</v>
      </c>
    </row>
    <row r="75" spans="1:6" ht="12.75">
      <c r="A75" s="29" t="s">
        <v>225</v>
      </c>
      <c r="B75" s="30" t="s">
        <v>226</v>
      </c>
      <c r="C75" s="31">
        <v>356000</v>
      </c>
      <c r="D75" s="31">
        <v>356000</v>
      </c>
      <c r="E75" s="31">
        <v>190513</v>
      </c>
      <c r="F75" s="33">
        <f t="shared" si="8"/>
        <v>0.5351488764044944</v>
      </c>
    </row>
    <row r="76" spans="1:6" ht="25.5">
      <c r="A76" s="29" t="s">
        <v>239</v>
      </c>
      <c r="B76" s="30" t="s">
        <v>158</v>
      </c>
      <c r="C76" s="31">
        <f aca="true" t="shared" si="11" ref="C76:E80">C77</f>
        <v>71000</v>
      </c>
      <c r="D76" s="31">
        <f t="shared" si="11"/>
        <v>71000</v>
      </c>
      <c r="E76" s="31">
        <f t="shared" si="11"/>
        <v>0</v>
      </c>
      <c r="F76" s="33">
        <f t="shared" si="8"/>
        <v>0</v>
      </c>
    </row>
    <row r="77" spans="1:6" ht="12.75">
      <c r="A77" s="29" t="s">
        <v>240</v>
      </c>
      <c r="B77" s="30" t="s">
        <v>241</v>
      </c>
      <c r="C77" s="31">
        <f t="shared" si="11"/>
        <v>71000</v>
      </c>
      <c r="D77" s="31">
        <f t="shared" si="11"/>
        <v>71000</v>
      </c>
      <c r="E77" s="31">
        <f t="shared" si="11"/>
        <v>0</v>
      </c>
      <c r="F77" s="33">
        <f t="shared" si="8"/>
        <v>0</v>
      </c>
    </row>
    <row r="78" spans="1:6" ht="12.75">
      <c r="A78" s="29" t="s">
        <v>183</v>
      </c>
      <c r="B78" s="30" t="s">
        <v>184</v>
      </c>
      <c r="C78" s="31">
        <f t="shared" si="11"/>
        <v>71000</v>
      </c>
      <c r="D78" s="31">
        <f t="shared" si="11"/>
        <v>71000</v>
      </c>
      <c r="E78" s="31">
        <f t="shared" si="11"/>
        <v>0</v>
      </c>
      <c r="F78" s="33">
        <f t="shared" si="8"/>
        <v>0</v>
      </c>
    </row>
    <row r="79" spans="1:6" ht="12.75">
      <c r="A79" s="29" t="s">
        <v>215</v>
      </c>
      <c r="B79" s="30" t="s">
        <v>216</v>
      </c>
      <c r="C79" s="31">
        <f t="shared" si="11"/>
        <v>71000</v>
      </c>
      <c r="D79" s="31">
        <f t="shared" si="11"/>
        <v>71000</v>
      </c>
      <c r="E79" s="31">
        <f t="shared" si="11"/>
        <v>0</v>
      </c>
      <c r="F79" s="33">
        <f t="shared" si="8"/>
        <v>0</v>
      </c>
    </row>
    <row r="80" spans="1:6" ht="12.75">
      <c r="A80" s="29" t="s">
        <v>217</v>
      </c>
      <c r="B80" s="30" t="s">
        <v>218</v>
      </c>
      <c r="C80" s="31">
        <f t="shared" si="11"/>
        <v>71000</v>
      </c>
      <c r="D80" s="31">
        <f t="shared" si="11"/>
        <v>71000</v>
      </c>
      <c r="E80" s="31">
        <f t="shared" si="11"/>
        <v>0</v>
      </c>
      <c r="F80" s="33">
        <f t="shared" si="8"/>
        <v>0</v>
      </c>
    </row>
    <row r="81" spans="1:6" ht="12.75">
      <c r="A81" s="29" t="s">
        <v>219</v>
      </c>
      <c r="B81" s="30" t="s">
        <v>220</v>
      </c>
      <c r="C81" s="31">
        <f>C82+C83</f>
        <v>71000</v>
      </c>
      <c r="D81" s="31">
        <f>D82+D83</f>
        <v>71000</v>
      </c>
      <c r="E81" s="31">
        <f>E82+E83</f>
        <v>0</v>
      </c>
      <c r="F81" s="33">
        <f t="shared" si="8"/>
        <v>0</v>
      </c>
    </row>
    <row r="82" spans="1:6" ht="12.75">
      <c r="A82" s="29" t="s">
        <v>223</v>
      </c>
      <c r="B82" s="30" t="s">
        <v>224</v>
      </c>
      <c r="C82" s="31">
        <v>58000</v>
      </c>
      <c r="D82" s="31">
        <v>58000</v>
      </c>
      <c r="E82" s="31">
        <v>0</v>
      </c>
      <c r="F82" s="33"/>
    </row>
    <row r="83" spans="1:6" ht="12.75">
      <c r="A83" s="29" t="s">
        <v>225</v>
      </c>
      <c r="B83" s="30" t="s">
        <v>226</v>
      </c>
      <c r="C83" s="31">
        <v>13000</v>
      </c>
      <c r="D83" s="31">
        <v>13000</v>
      </c>
      <c r="E83" s="31">
        <v>0</v>
      </c>
      <c r="F83" s="33">
        <f aca="true" t="shared" si="12" ref="F83:F114">E83/D83</f>
        <v>0</v>
      </c>
    </row>
    <row r="84" spans="1:6" ht="12.75">
      <c r="A84" s="29" t="s">
        <v>278</v>
      </c>
      <c r="B84" s="30" t="s">
        <v>243</v>
      </c>
      <c r="C84" s="31">
        <v>34587000</v>
      </c>
      <c r="D84" s="31">
        <v>16011000</v>
      </c>
      <c r="E84" s="31">
        <f>E85+E92+E109+E122</f>
        <v>5569890</v>
      </c>
      <c r="F84" s="33">
        <f t="shared" si="12"/>
        <v>0.34787895821622633</v>
      </c>
    </row>
    <row r="85" spans="1:6" ht="12.75">
      <c r="A85" s="29" t="s">
        <v>244</v>
      </c>
      <c r="B85" s="30" t="s">
        <v>245</v>
      </c>
      <c r="C85" s="31">
        <v>367000</v>
      </c>
      <c r="D85" s="31">
        <v>367000</v>
      </c>
      <c r="E85" s="31">
        <f>E86</f>
        <v>6443</v>
      </c>
      <c r="F85" s="33">
        <f t="shared" si="12"/>
        <v>0.017555858310626702</v>
      </c>
    </row>
    <row r="86" spans="1:6" ht="12.75">
      <c r="A86" s="29" t="s">
        <v>183</v>
      </c>
      <c r="B86" s="30" t="s">
        <v>184</v>
      </c>
      <c r="C86" s="31">
        <v>367000</v>
      </c>
      <c r="D86" s="31">
        <v>367000</v>
      </c>
      <c r="E86" s="31">
        <f>E87</f>
        <v>6443</v>
      </c>
      <c r="F86" s="33">
        <f t="shared" si="12"/>
        <v>0.017555858310626702</v>
      </c>
    </row>
    <row r="87" spans="1:6" ht="12.75">
      <c r="A87" s="29" t="s">
        <v>215</v>
      </c>
      <c r="B87" s="30" t="s">
        <v>216</v>
      </c>
      <c r="C87" s="31">
        <v>367000</v>
      </c>
      <c r="D87" s="31">
        <v>367000</v>
      </c>
      <c r="E87" s="31">
        <f>E88</f>
        <v>6443</v>
      </c>
      <c r="F87" s="33">
        <f t="shared" si="12"/>
        <v>0.017555858310626702</v>
      </c>
    </row>
    <row r="88" spans="1:6" ht="12.75">
      <c r="A88" s="29" t="s">
        <v>217</v>
      </c>
      <c r="B88" s="30" t="s">
        <v>218</v>
      </c>
      <c r="C88" s="31">
        <v>367000</v>
      </c>
      <c r="D88" s="31">
        <v>367000</v>
      </c>
      <c r="E88" s="31">
        <f>E89</f>
        <v>6443</v>
      </c>
      <c r="F88" s="33">
        <f t="shared" si="12"/>
        <v>0.017555858310626702</v>
      </c>
    </row>
    <row r="89" spans="1:6" ht="12.75">
      <c r="A89" s="29" t="s">
        <v>219</v>
      </c>
      <c r="B89" s="30" t="s">
        <v>220</v>
      </c>
      <c r="C89" s="31">
        <v>367000</v>
      </c>
      <c r="D89" s="31">
        <v>367000</v>
      </c>
      <c r="E89" s="31">
        <f>E90+E91</f>
        <v>6443</v>
      </c>
      <c r="F89" s="33">
        <f t="shared" si="12"/>
        <v>0.017555858310626702</v>
      </c>
    </row>
    <row r="90" spans="1:6" ht="12.75">
      <c r="A90" s="29" t="s">
        <v>223</v>
      </c>
      <c r="B90" s="30" t="s">
        <v>224</v>
      </c>
      <c r="C90" s="31">
        <v>58000</v>
      </c>
      <c r="D90" s="31">
        <v>58000</v>
      </c>
      <c r="E90" s="31">
        <v>0</v>
      </c>
      <c r="F90" s="33">
        <f t="shared" si="12"/>
        <v>0</v>
      </c>
    </row>
    <row r="91" spans="1:6" ht="12.75">
      <c r="A91" s="29" t="s">
        <v>225</v>
      </c>
      <c r="B91" s="30" t="s">
        <v>226</v>
      </c>
      <c r="C91" s="31">
        <v>13000</v>
      </c>
      <c r="D91" s="31">
        <v>13000</v>
      </c>
      <c r="E91" s="31">
        <v>6443</v>
      </c>
      <c r="F91" s="33">
        <f t="shared" si="12"/>
        <v>0.4956153846153846</v>
      </c>
    </row>
    <row r="92" spans="1:6" ht="12.75">
      <c r="A92" s="29" t="s">
        <v>246</v>
      </c>
      <c r="B92" s="30" t="s">
        <v>247</v>
      </c>
      <c r="C92" s="31">
        <f>C93</f>
        <v>27412000</v>
      </c>
      <c r="D92" s="31">
        <f>D93</f>
        <v>13484000</v>
      </c>
      <c r="E92" s="31">
        <f>E93</f>
        <v>4424914</v>
      </c>
      <c r="F92" s="33">
        <f t="shared" si="12"/>
        <v>0.32816033817858203</v>
      </c>
    </row>
    <row r="93" spans="1:6" ht="12.75">
      <c r="A93" s="29" t="s">
        <v>183</v>
      </c>
      <c r="B93" s="30" t="s">
        <v>184</v>
      </c>
      <c r="C93" s="31">
        <f>C94+C97+C100+C105</f>
        <v>27412000</v>
      </c>
      <c r="D93" s="31">
        <f>D94+D97+D100+D105</f>
        <v>13484000</v>
      </c>
      <c r="E93" s="31">
        <f>E94+E97+E100+E105</f>
        <v>4424914</v>
      </c>
      <c r="F93" s="33">
        <f t="shared" si="12"/>
        <v>0.32816033817858203</v>
      </c>
    </row>
    <row r="94" spans="1:6" ht="12.75">
      <c r="A94" s="29" t="s">
        <v>185</v>
      </c>
      <c r="B94" s="30" t="s">
        <v>186</v>
      </c>
      <c r="C94" s="31">
        <f aca="true" t="shared" si="13" ref="C94:E95">C95</f>
        <v>4500000</v>
      </c>
      <c r="D94" s="31">
        <f t="shared" si="13"/>
        <v>4500000</v>
      </c>
      <c r="E94" s="31">
        <f t="shared" si="13"/>
        <v>700000</v>
      </c>
      <c r="F94" s="33">
        <f t="shared" si="12"/>
        <v>0.15555555555555556</v>
      </c>
    </row>
    <row r="95" spans="1:6" ht="12.75">
      <c r="A95" s="29" t="s">
        <v>187</v>
      </c>
      <c r="B95" s="30" t="s">
        <v>188</v>
      </c>
      <c r="C95" s="31">
        <f t="shared" si="13"/>
        <v>4500000</v>
      </c>
      <c r="D95" s="31">
        <f t="shared" si="13"/>
        <v>4500000</v>
      </c>
      <c r="E95" s="31">
        <f t="shared" si="13"/>
        <v>700000</v>
      </c>
      <c r="F95" s="33">
        <f t="shared" si="12"/>
        <v>0.15555555555555556</v>
      </c>
    </row>
    <row r="96" spans="1:6" ht="25.5">
      <c r="A96" s="29" t="s">
        <v>189</v>
      </c>
      <c r="B96" s="30" t="s">
        <v>190</v>
      </c>
      <c r="C96" s="31">
        <v>4500000</v>
      </c>
      <c r="D96" s="31">
        <v>4500000</v>
      </c>
      <c r="E96" s="31">
        <v>700000</v>
      </c>
      <c r="F96" s="33">
        <f t="shared" si="12"/>
        <v>0.15555555555555556</v>
      </c>
    </row>
    <row r="97" spans="1:6" ht="12.75">
      <c r="A97" s="29" t="s">
        <v>193</v>
      </c>
      <c r="B97" s="30" t="s">
        <v>194</v>
      </c>
      <c r="C97" s="31">
        <f aca="true" t="shared" si="14" ref="C97:E98">C98</f>
        <v>2859000</v>
      </c>
      <c r="D97" s="31">
        <f t="shared" si="14"/>
        <v>2859000</v>
      </c>
      <c r="E97" s="31">
        <f t="shared" si="14"/>
        <v>0</v>
      </c>
      <c r="F97" s="33">
        <f t="shared" si="12"/>
        <v>0</v>
      </c>
    </row>
    <row r="98" spans="1:6" ht="25.5">
      <c r="A98" s="29" t="s">
        <v>195</v>
      </c>
      <c r="B98" s="30" t="s">
        <v>196</v>
      </c>
      <c r="C98" s="31">
        <f t="shared" si="14"/>
        <v>2859000</v>
      </c>
      <c r="D98" s="31">
        <f t="shared" si="14"/>
        <v>2859000</v>
      </c>
      <c r="E98" s="31">
        <f t="shared" si="14"/>
        <v>0</v>
      </c>
      <c r="F98" s="33">
        <f t="shared" si="12"/>
        <v>0</v>
      </c>
    </row>
    <row r="99" spans="1:6" ht="12.75">
      <c r="A99" s="29" t="s">
        <v>197</v>
      </c>
      <c r="B99" s="30" t="s">
        <v>198</v>
      </c>
      <c r="C99" s="31">
        <v>2859000</v>
      </c>
      <c r="D99" s="31">
        <v>2859000</v>
      </c>
      <c r="E99" s="31">
        <v>0</v>
      </c>
      <c r="F99" s="33">
        <f t="shared" si="12"/>
        <v>0</v>
      </c>
    </row>
    <row r="100" spans="1:6" ht="25.5">
      <c r="A100" s="29" t="s">
        <v>201</v>
      </c>
      <c r="B100" s="30" t="s">
        <v>202</v>
      </c>
      <c r="C100" s="31">
        <f>C101</f>
        <v>19490000</v>
      </c>
      <c r="D100" s="31">
        <f>D101</f>
        <v>5562000</v>
      </c>
      <c r="E100" s="31">
        <f>E101</f>
        <v>3724914</v>
      </c>
      <c r="F100" s="33">
        <f t="shared" si="12"/>
        <v>0.6697076591154261</v>
      </c>
    </row>
    <row r="101" spans="1:6" ht="25.5">
      <c r="A101" s="29" t="s">
        <v>203</v>
      </c>
      <c r="B101" s="30" t="s">
        <v>204</v>
      </c>
      <c r="C101" s="31">
        <f>C102+C103+C104</f>
        <v>19490000</v>
      </c>
      <c r="D101" s="31">
        <f>D102+D103+D104</f>
        <v>5562000</v>
      </c>
      <c r="E101" s="31">
        <f>E102+E103+E104</f>
        <v>3724914</v>
      </c>
      <c r="F101" s="33">
        <f t="shared" si="12"/>
        <v>0.6697076591154261</v>
      </c>
    </row>
    <row r="102" spans="1:6" ht="12.75">
      <c r="A102" s="29" t="s">
        <v>205</v>
      </c>
      <c r="B102" s="30" t="s">
        <v>206</v>
      </c>
      <c r="C102" s="31">
        <v>6076000</v>
      </c>
      <c r="D102" s="31">
        <v>1715000</v>
      </c>
      <c r="E102" s="31">
        <v>1152535</v>
      </c>
      <c r="F102" s="33">
        <f t="shared" si="12"/>
        <v>0.6720320699708455</v>
      </c>
    </row>
    <row r="103" spans="1:6" ht="12.75">
      <c r="A103" s="29" t="s">
        <v>207</v>
      </c>
      <c r="B103" s="30" t="s">
        <v>208</v>
      </c>
      <c r="C103" s="31">
        <v>13281000</v>
      </c>
      <c r="D103" s="31">
        <v>3737000</v>
      </c>
      <c r="E103" s="31">
        <v>2519799</v>
      </c>
      <c r="F103" s="33">
        <f t="shared" si="12"/>
        <v>0.6742839175809473</v>
      </c>
    </row>
    <row r="104" spans="1:6" ht="12.75">
      <c r="A104" s="29" t="s">
        <v>209</v>
      </c>
      <c r="B104" s="30" t="s">
        <v>210</v>
      </c>
      <c r="C104" s="31">
        <v>133000</v>
      </c>
      <c r="D104" s="31">
        <v>110000</v>
      </c>
      <c r="E104" s="31">
        <v>52580</v>
      </c>
      <c r="F104" s="33">
        <f t="shared" si="12"/>
        <v>0.478</v>
      </c>
    </row>
    <row r="105" spans="1:6" ht="12.75">
      <c r="A105" s="29" t="s">
        <v>215</v>
      </c>
      <c r="B105" s="30" t="s">
        <v>216</v>
      </c>
      <c r="C105" s="31">
        <v>563000</v>
      </c>
      <c r="D105" s="31">
        <v>563000</v>
      </c>
      <c r="E105" s="31">
        <f>E106</f>
        <v>0</v>
      </c>
      <c r="F105" s="33">
        <f t="shared" si="12"/>
        <v>0</v>
      </c>
    </row>
    <row r="106" spans="1:6" ht="12.75">
      <c r="A106" s="29" t="s">
        <v>217</v>
      </c>
      <c r="B106" s="30" t="s">
        <v>218</v>
      </c>
      <c r="C106" s="31">
        <v>563000</v>
      </c>
      <c r="D106" s="31">
        <v>563000</v>
      </c>
      <c r="E106" s="31">
        <f>E107</f>
        <v>0</v>
      </c>
      <c r="F106" s="33">
        <f t="shared" si="12"/>
        <v>0</v>
      </c>
    </row>
    <row r="107" spans="1:6" ht="12.75">
      <c r="A107" s="29" t="s">
        <v>219</v>
      </c>
      <c r="B107" s="30" t="s">
        <v>220</v>
      </c>
      <c r="C107" s="31">
        <v>563000</v>
      </c>
      <c r="D107" s="31">
        <v>563000</v>
      </c>
      <c r="E107" s="31">
        <f>E108</f>
        <v>0</v>
      </c>
      <c r="F107" s="33">
        <f t="shared" si="12"/>
        <v>0</v>
      </c>
    </row>
    <row r="108" spans="1:6" ht="12.75">
      <c r="A108" s="29" t="s">
        <v>225</v>
      </c>
      <c r="B108" s="30" t="s">
        <v>226</v>
      </c>
      <c r="C108" s="31">
        <v>563000</v>
      </c>
      <c r="D108" s="31">
        <v>563000</v>
      </c>
      <c r="E108" s="31">
        <v>0</v>
      </c>
      <c r="F108" s="33">
        <f t="shared" si="12"/>
        <v>0</v>
      </c>
    </row>
    <row r="109" spans="1:6" ht="12.75">
      <c r="A109" s="29" t="s">
        <v>248</v>
      </c>
      <c r="B109" s="30" t="s">
        <v>249</v>
      </c>
      <c r="C109" s="31">
        <v>4539000</v>
      </c>
      <c r="D109" s="31">
        <v>4539000</v>
      </c>
      <c r="E109" s="31">
        <f>E110</f>
        <v>577983</v>
      </c>
      <c r="F109" s="33">
        <f t="shared" si="12"/>
        <v>0.1273370786516854</v>
      </c>
    </row>
    <row r="110" spans="1:6" ht="12.75">
      <c r="A110" s="29" t="s">
        <v>183</v>
      </c>
      <c r="B110" s="30" t="s">
        <v>184</v>
      </c>
      <c r="C110" s="31">
        <f>C111+C114+C117</f>
        <v>4539000</v>
      </c>
      <c r="D110" s="31">
        <f>D111+D114+D117</f>
        <v>4539000</v>
      </c>
      <c r="E110" s="31">
        <f>E111+E114+E117</f>
        <v>577983</v>
      </c>
      <c r="F110" s="33">
        <f t="shared" si="12"/>
        <v>0.1273370786516854</v>
      </c>
    </row>
    <row r="111" spans="1:6" ht="12.75">
      <c r="A111" s="29" t="s">
        <v>185</v>
      </c>
      <c r="B111" s="30" t="s">
        <v>186</v>
      </c>
      <c r="C111" s="31">
        <f aca="true" t="shared" si="15" ref="C111:E112">C112</f>
        <v>1927000</v>
      </c>
      <c r="D111" s="31">
        <f t="shared" si="15"/>
        <v>1927000</v>
      </c>
      <c r="E111" s="31">
        <f t="shared" si="15"/>
        <v>495000</v>
      </c>
      <c r="F111" s="33">
        <f t="shared" si="12"/>
        <v>0.2568759730150493</v>
      </c>
    </row>
    <row r="112" spans="1:6" ht="12.75">
      <c r="A112" s="29" t="s">
        <v>187</v>
      </c>
      <c r="B112" s="30" t="s">
        <v>188</v>
      </c>
      <c r="C112" s="31">
        <f t="shared" si="15"/>
        <v>1927000</v>
      </c>
      <c r="D112" s="31">
        <f t="shared" si="15"/>
        <v>1927000</v>
      </c>
      <c r="E112" s="31">
        <f t="shared" si="15"/>
        <v>495000</v>
      </c>
      <c r="F112" s="33">
        <f t="shared" si="12"/>
        <v>0.2568759730150493</v>
      </c>
    </row>
    <row r="113" spans="1:6" ht="12.75">
      <c r="A113" s="29" t="s">
        <v>191</v>
      </c>
      <c r="B113" s="30" t="s">
        <v>192</v>
      </c>
      <c r="C113" s="31">
        <v>1927000</v>
      </c>
      <c r="D113" s="31">
        <v>1927000</v>
      </c>
      <c r="E113" s="31">
        <v>495000</v>
      </c>
      <c r="F113" s="33">
        <f t="shared" si="12"/>
        <v>0.2568759730150493</v>
      </c>
    </row>
    <row r="114" spans="1:6" ht="25.5">
      <c r="A114" s="29" t="s">
        <v>201</v>
      </c>
      <c r="B114" s="30" t="s">
        <v>202</v>
      </c>
      <c r="C114" s="31">
        <f aca="true" t="shared" si="16" ref="C114:E115">C115</f>
        <v>1283000</v>
      </c>
      <c r="D114" s="31">
        <f t="shared" si="16"/>
        <v>1283000</v>
      </c>
      <c r="E114" s="31">
        <f t="shared" si="16"/>
        <v>500</v>
      </c>
      <c r="F114" s="33">
        <f t="shared" si="12"/>
        <v>0.0003897116134060795</v>
      </c>
    </row>
    <row r="115" spans="1:6" ht="25.5">
      <c r="A115" s="29" t="s">
        <v>203</v>
      </c>
      <c r="B115" s="30" t="s">
        <v>204</v>
      </c>
      <c r="C115" s="31">
        <f t="shared" si="16"/>
        <v>1283000</v>
      </c>
      <c r="D115" s="31">
        <f t="shared" si="16"/>
        <v>1283000</v>
      </c>
      <c r="E115" s="31">
        <f t="shared" si="16"/>
        <v>500</v>
      </c>
      <c r="F115" s="33">
        <f aca="true" t="shared" si="17" ref="F115:F146">E115/D115</f>
        <v>0.0003897116134060795</v>
      </c>
    </row>
    <row r="116" spans="1:6" ht="12.75">
      <c r="A116" s="29" t="s">
        <v>209</v>
      </c>
      <c r="B116" s="30" t="s">
        <v>210</v>
      </c>
      <c r="C116" s="31">
        <v>1283000</v>
      </c>
      <c r="D116" s="31">
        <v>1283000</v>
      </c>
      <c r="E116" s="31">
        <v>500</v>
      </c>
      <c r="F116" s="33">
        <f t="shared" si="17"/>
        <v>0.0003897116134060795</v>
      </c>
    </row>
    <row r="117" spans="1:6" ht="12.75">
      <c r="A117" s="29" t="s">
        <v>215</v>
      </c>
      <c r="B117" s="30" t="s">
        <v>216</v>
      </c>
      <c r="C117" s="31">
        <f aca="true" t="shared" si="18" ref="C117:E118">C118</f>
        <v>1329000</v>
      </c>
      <c r="D117" s="31">
        <f t="shared" si="18"/>
        <v>1329000</v>
      </c>
      <c r="E117" s="31">
        <f t="shared" si="18"/>
        <v>82483</v>
      </c>
      <c r="F117" s="33">
        <f t="shared" si="17"/>
        <v>0.06206395786305493</v>
      </c>
    </row>
    <row r="118" spans="1:6" ht="12.75">
      <c r="A118" s="29" t="s">
        <v>217</v>
      </c>
      <c r="B118" s="30" t="s">
        <v>218</v>
      </c>
      <c r="C118" s="31">
        <f t="shared" si="18"/>
        <v>1329000</v>
      </c>
      <c r="D118" s="31">
        <f t="shared" si="18"/>
        <v>1329000</v>
      </c>
      <c r="E118" s="31">
        <f t="shared" si="18"/>
        <v>82483</v>
      </c>
      <c r="F118" s="33">
        <f t="shared" si="17"/>
        <v>0.06206395786305493</v>
      </c>
    </row>
    <row r="119" spans="1:6" ht="12.75">
      <c r="A119" s="29" t="s">
        <v>219</v>
      </c>
      <c r="B119" s="30" t="s">
        <v>220</v>
      </c>
      <c r="C119" s="31">
        <f>C120+C121</f>
        <v>1329000</v>
      </c>
      <c r="D119" s="31">
        <f>D120+D121</f>
        <v>1329000</v>
      </c>
      <c r="E119" s="31">
        <f>E120+E121</f>
        <v>82483</v>
      </c>
      <c r="F119" s="33">
        <f t="shared" si="17"/>
        <v>0.06206395786305493</v>
      </c>
    </row>
    <row r="120" spans="1:6" ht="12.75">
      <c r="A120" s="29" t="s">
        <v>223</v>
      </c>
      <c r="B120" s="30" t="s">
        <v>224</v>
      </c>
      <c r="C120" s="31">
        <v>85000</v>
      </c>
      <c r="D120" s="31">
        <v>85000</v>
      </c>
      <c r="E120" s="31">
        <v>0</v>
      </c>
      <c r="F120" s="33">
        <f t="shared" si="17"/>
        <v>0</v>
      </c>
    </row>
    <row r="121" spans="1:6" ht="12.75">
      <c r="A121" s="29" t="s">
        <v>225</v>
      </c>
      <c r="B121" s="30" t="s">
        <v>226</v>
      </c>
      <c r="C121" s="31">
        <v>1244000</v>
      </c>
      <c r="D121" s="31">
        <v>1244000</v>
      </c>
      <c r="E121" s="31">
        <v>82483</v>
      </c>
      <c r="F121" s="33">
        <f t="shared" si="17"/>
        <v>0.06630466237942122</v>
      </c>
    </row>
    <row r="122" spans="1:6" ht="25.5">
      <c r="A122" s="29" t="s">
        <v>269</v>
      </c>
      <c r="B122" s="30" t="s">
        <v>250</v>
      </c>
      <c r="C122" s="31">
        <f>C123</f>
        <v>2269000</v>
      </c>
      <c r="D122" s="31">
        <f>D123</f>
        <v>2269000</v>
      </c>
      <c r="E122" s="31">
        <f>E123</f>
        <v>560550</v>
      </c>
      <c r="F122" s="33">
        <f t="shared" si="17"/>
        <v>0.24704715733803437</v>
      </c>
    </row>
    <row r="123" spans="1:6" ht="12.75">
      <c r="A123" s="29" t="s">
        <v>183</v>
      </c>
      <c r="B123" s="30" t="s">
        <v>184</v>
      </c>
      <c r="C123" s="31">
        <f>C124+C127</f>
        <v>2269000</v>
      </c>
      <c r="D123" s="31">
        <f>D124+D127</f>
        <v>2269000</v>
      </c>
      <c r="E123" s="31">
        <f>E124+E127</f>
        <v>560550</v>
      </c>
      <c r="F123" s="33">
        <f t="shared" si="17"/>
        <v>0.24704715733803437</v>
      </c>
    </row>
    <row r="124" spans="1:6" ht="12.75">
      <c r="A124" s="29" t="s">
        <v>185</v>
      </c>
      <c r="B124" s="30" t="s">
        <v>186</v>
      </c>
      <c r="C124" s="31">
        <f aca="true" t="shared" si="19" ref="C124:E125">C125</f>
        <v>540000</v>
      </c>
      <c r="D124" s="31">
        <f t="shared" si="19"/>
        <v>540000</v>
      </c>
      <c r="E124" s="31">
        <f t="shared" si="19"/>
        <v>540000</v>
      </c>
      <c r="F124" s="33">
        <f t="shared" si="17"/>
        <v>1</v>
      </c>
    </row>
    <row r="125" spans="1:6" ht="12.75">
      <c r="A125" s="29" t="s">
        <v>187</v>
      </c>
      <c r="B125" s="30" t="s">
        <v>188</v>
      </c>
      <c r="C125" s="31">
        <f t="shared" si="19"/>
        <v>540000</v>
      </c>
      <c r="D125" s="31">
        <f t="shared" si="19"/>
        <v>540000</v>
      </c>
      <c r="E125" s="31">
        <f t="shared" si="19"/>
        <v>540000</v>
      </c>
      <c r="F125" s="33">
        <f t="shared" si="17"/>
        <v>1</v>
      </c>
    </row>
    <row r="126" spans="1:6" ht="12.75">
      <c r="A126" s="29" t="s">
        <v>191</v>
      </c>
      <c r="B126" s="30" t="s">
        <v>192</v>
      </c>
      <c r="C126" s="31">
        <v>540000</v>
      </c>
      <c r="D126" s="31">
        <v>540000</v>
      </c>
      <c r="E126" s="31">
        <v>540000</v>
      </c>
      <c r="F126" s="33">
        <f t="shared" si="17"/>
        <v>1</v>
      </c>
    </row>
    <row r="127" spans="1:6" ht="12.75">
      <c r="A127" s="29" t="s">
        <v>215</v>
      </c>
      <c r="B127" s="30" t="s">
        <v>216</v>
      </c>
      <c r="C127" s="31">
        <f aca="true" t="shared" si="20" ref="C127:E128">C128</f>
        <v>1729000</v>
      </c>
      <c r="D127" s="31">
        <f t="shared" si="20"/>
        <v>1729000</v>
      </c>
      <c r="E127" s="31">
        <f t="shared" si="20"/>
        <v>20550</v>
      </c>
      <c r="F127" s="33">
        <f t="shared" si="17"/>
        <v>0.011885482938114518</v>
      </c>
    </row>
    <row r="128" spans="1:6" ht="12.75">
      <c r="A128" s="29" t="s">
        <v>217</v>
      </c>
      <c r="B128" s="30" t="s">
        <v>218</v>
      </c>
      <c r="C128" s="31">
        <f t="shared" si="20"/>
        <v>1729000</v>
      </c>
      <c r="D128" s="31">
        <f t="shared" si="20"/>
        <v>1729000</v>
      </c>
      <c r="E128" s="31">
        <f t="shared" si="20"/>
        <v>20550</v>
      </c>
      <c r="F128" s="33">
        <f t="shared" si="17"/>
        <v>0.011885482938114518</v>
      </c>
    </row>
    <row r="129" spans="1:6" ht="12.75">
      <c r="A129" s="29" t="s">
        <v>219</v>
      </c>
      <c r="B129" s="30" t="s">
        <v>220</v>
      </c>
      <c r="C129" s="31">
        <f>C130+C131+C132</f>
        <v>1729000</v>
      </c>
      <c r="D129" s="31">
        <f>D130+D131+D132</f>
        <v>1729000</v>
      </c>
      <c r="E129" s="31">
        <f>E130+E131+E132</f>
        <v>20550</v>
      </c>
      <c r="F129" s="33">
        <f t="shared" si="17"/>
        <v>0.011885482938114518</v>
      </c>
    </row>
    <row r="130" spans="1:6" ht="12.75">
      <c r="A130" s="29" t="s">
        <v>221</v>
      </c>
      <c r="B130" s="30" t="s">
        <v>222</v>
      </c>
      <c r="C130" s="31">
        <v>253000</v>
      </c>
      <c r="D130" s="31">
        <v>253000</v>
      </c>
      <c r="E130" s="31">
        <v>14570</v>
      </c>
      <c r="F130" s="33">
        <f t="shared" si="17"/>
        <v>0.057588932806324114</v>
      </c>
    </row>
    <row r="131" spans="1:6" ht="12.75">
      <c r="A131" s="29" t="s">
        <v>223</v>
      </c>
      <c r="B131" s="30" t="s">
        <v>224</v>
      </c>
      <c r="C131" s="31">
        <v>331000</v>
      </c>
      <c r="D131" s="31">
        <v>331000</v>
      </c>
      <c r="E131" s="31">
        <v>5980</v>
      </c>
      <c r="F131" s="33">
        <f t="shared" si="17"/>
        <v>0.018066465256797583</v>
      </c>
    </row>
    <row r="132" spans="1:6" ht="12.75">
      <c r="A132" s="29" t="s">
        <v>225</v>
      </c>
      <c r="B132" s="30" t="s">
        <v>226</v>
      </c>
      <c r="C132" s="31">
        <v>1145000</v>
      </c>
      <c r="D132" s="31">
        <v>1145000</v>
      </c>
      <c r="E132" s="31">
        <v>0</v>
      </c>
      <c r="F132" s="33">
        <f t="shared" si="17"/>
        <v>0</v>
      </c>
    </row>
    <row r="133" spans="1:6" ht="25.5">
      <c r="A133" s="29" t="s">
        <v>251</v>
      </c>
      <c r="B133" s="30" t="s">
        <v>252</v>
      </c>
      <c r="C133" s="31">
        <f>C134+C139</f>
        <v>4119000</v>
      </c>
      <c r="D133" s="31">
        <f>D134+D139</f>
        <v>2902000</v>
      </c>
      <c r="E133" s="31">
        <f>E134+E139</f>
        <v>46021</v>
      </c>
      <c r="F133" s="33">
        <f t="shared" si="17"/>
        <v>0.015858373535492763</v>
      </c>
    </row>
    <row r="134" spans="1:6" ht="12.75">
      <c r="A134" s="29" t="s">
        <v>253</v>
      </c>
      <c r="B134" s="30" t="s">
        <v>254</v>
      </c>
      <c r="C134" s="31">
        <f aca="true" t="shared" si="21" ref="C134:E137">C135</f>
        <v>440000</v>
      </c>
      <c r="D134" s="31">
        <f t="shared" si="21"/>
        <v>440000</v>
      </c>
      <c r="E134" s="31">
        <f t="shared" si="21"/>
        <v>0</v>
      </c>
      <c r="F134" s="33">
        <f t="shared" si="17"/>
        <v>0</v>
      </c>
    </row>
    <row r="135" spans="1:6" ht="12.75">
      <c r="A135" s="29" t="s">
        <v>183</v>
      </c>
      <c r="B135" s="30" t="s">
        <v>184</v>
      </c>
      <c r="C135" s="31">
        <f t="shared" si="21"/>
        <v>440000</v>
      </c>
      <c r="D135" s="31">
        <f t="shared" si="21"/>
        <v>440000</v>
      </c>
      <c r="E135" s="31">
        <f t="shared" si="21"/>
        <v>0</v>
      </c>
      <c r="F135" s="33">
        <f t="shared" si="17"/>
        <v>0</v>
      </c>
    </row>
    <row r="136" spans="1:6" ht="12.75">
      <c r="A136" s="29" t="s">
        <v>193</v>
      </c>
      <c r="B136" s="30" t="s">
        <v>194</v>
      </c>
      <c r="C136" s="31">
        <f t="shared" si="21"/>
        <v>440000</v>
      </c>
      <c r="D136" s="31">
        <f t="shared" si="21"/>
        <v>440000</v>
      </c>
      <c r="E136" s="31">
        <f t="shared" si="21"/>
        <v>0</v>
      </c>
      <c r="F136" s="33">
        <f t="shared" si="17"/>
        <v>0</v>
      </c>
    </row>
    <row r="137" spans="1:6" ht="25.5">
      <c r="A137" s="29" t="s">
        <v>195</v>
      </c>
      <c r="B137" s="30" t="s">
        <v>196</v>
      </c>
      <c r="C137" s="31">
        <f t="shared" si="21"/>
        <v>440000</v>
      </c>
      <c r="D137" s="31">
        <f t="shared" si="21"/>
        <v>440000</v>
      </c>
      <c r="E137" s="31">
        <f t="shared" si="21"/>
        <v>0</v>
      </c>
      <c r="F137" s="33">
        <f t="shared" si="17"/>
        <v>0</v>
      </c>
    </row>
    <row r="138" spans="1:6" ht="12.75">
      <c r="A138" s="29" t="s">
        <v>197</v>
      </c>
      <c r="B138" s="30" t="s">
        <v>198</v>
      </c>
      <c r="C138" s="31">
        <v>440000</v>
      </c>
      <c r="D138" s="31">
        <v>440000</v>
      </c>
      <c r="E138" s="31">
        <v>0</v>
      </c>
      <c r="F138" s="33">
        <f t="shared" si="17"/>
        <v>0</v>
      </c>
    </row>
    <row r="139" spans="1:6" ht="12.75">
      <c r="A139" s="29" t="s">
        <v>255</v>
      </c>
      <c r="B139" s="30" t="s">
        <v>256</v>
      </c>
      <c r="C139" s="31">
        <f>C140</f>
        <v>3679000</v>
      </c>
      <c r="D139" s="31">
        <f>D140</f>
        <v>2462000</v>
      </c>
      <c r="E139" s="31">
        <f>E140</f>
        <v>46021</v>
      </c>
      <c r="F139" s="33">
        <f t="shared" si="17"/>
        <v>0.018692526401299755</v>
      </c>
    </row>
    <row r="140" spans="1:6" ht="12.75">
      <c r="A140" s="29" t="s">
        <v>183</v>
      </c>
      <c r="B140" s="30" t="s">
        <v>184</v>
      </c>
      <c r="C140" s="31">
        <f>C141+C145+C149</f>
        <v>3679000</v>
      </c>
      <c r="D140" s="31">
        <f>D141+D145+D149</f>
        <v>2462000</v>
      </c>
      <c r="E140" s="31">
        <f>E141+E145+E149</f>
        <v>46021</v>
      </c>
      <c r="F140" s="33">
        <f t="shared" si="17"/>
        <v>0.018692526401299755</v>
      </c>
    </row>
    <row r="141" spans="1:6" ht="25.5">
      <c r="A141" s="29" t="s">
        <v>201</v>
      </c>
      <c r="B141" s="30" t="s">
        <v>202</v>
      </c>
      <c r="C141" s="31">
        <f>C142</f>
        <v>1934000</v>
      </c>
      <c r="D141" s="31">
        <f>D142</f>
        <v>759000</v>
      </c>
      <c r="E141" s="31">
        <f>E142</f>
        <v>0</v>
      </c>
      <c r="F141" s="33">
        <f t="shared" si="17"/>
        <v>0</v>
      </c>
    </row>
    <row r="142" spans="1:6" ht="25.5">
      <c r="A142" s="29" t="s">
        <v>203</v>
      </c>
      <c r="B142" s="30" t="s">
        <v>204</v>
      </c>
      <c r="C142" s="31">
        <f>C143+C144</f>
        <v>1934000</v>
      </c>
      <c r="D142" s="31">
        <f>D143+D144</f>
        <v>759000</v>
      </c>
      <c r="E142" s="31">
        <f>E143+E144</f>
        <v>0</v>
      </c>
      <c r="F142" s="33">
        <f t="shared" si="17"/>
        <v>0</v>
      </c>
    </row>
    <row r="143" spans="1:6" ht="12.75">
      <c r="A143" s="29" t="s">
        <v>205</v>
      </c>
      <c r="B143" s="30" t="s">
        <v>206</v>
      </c>
      <c r="C143" s="31">
        <v>730000</v>
      </c>
      <c r="D143" s="31">
        <v>262000</v>
      </c>
      <c r="E143" s="31">
        <v>0</v>
      </c>
      <c r="F143" s="33">
        <f t="shared" si="17"/>
        <v>0</v>
      </c>
    </row>
    <row r="144" spans="1:6" ht="12.75">
      <c r="A144" s="29" t="s">
        <v>207</v>
      </c>
      <c r="B144" s="30" t="s">
        <v>208</v>
      </c>
      <c r="C144" s="31">
        <v>1204000</v>
      </c>
      <c r="D144" s="31">
        <v>497000</v>
      </c>
      <c r="E144" s="31">
        <v>0</v>
      </c>
      <c r="F144" s="33">
        <f t="shared" si="17"/>
        <v>0</v>
      </c>
    </row>
    <row r="145" spans="1:6" ht="12.75">
      <c r="A145" s="29" t="s">
        <v>215</v>
      </c>
      <c r="B145" s="30" t="s">
        <v>216</v>
      </c>
      <c r="C145" s="31">
        <f aca="true" t="shared" si="22" ref="C145:E147">C146</f>
        <v>1745000</v>
      </c>
      <c r="D145" s="31">
        <f t="shared" si="22"/>
        <v>1703000</v>
      </c>
      <c r="E145" s="31">
        <f t="shared" si="22"/>
        <v>61304</v>
      </c>
      <c r="F145" s="33">
        <f t="shared" si="17"/>
        <v>0.03599765120375807</v>
      </c>
    </row>
    <row r="146" spans="1:6" ht="12.75">
      <c r="A146" s="29" t="s">
        <v>217</v>
      </c>
      <c r="B146" s="30" t="s">
        <v>218</v>
      </c>
      <c r="C146" s="31">
        <f t="shared" si="22"/>
        <v>1745000</v>
      </c>
      <c r="D146" s="31">
        <f t="shared" si="22"/>
        <v>1703000</v>
      </c>
      <c r="E146" s="31">
        <f t="shared" si="22"/>
        <v>61304</v>
      </c>
      <c r="F146" s="33">
        <f t="shared" si="17"/>
        <v>0.03599765120375807</v>
      </c>
    </row>
    <row r="147" spans="1:6" ht="12.75">
      <c r="A147" s="29" t="s">
        <v>219</v>
      </c>
      <c r="B147" s="30" t="s">
        <v>220</v>
      </c>
      <c r="C147" s="31">
        <f t="shared" si="22"/>
        <v>1745000</v>
      </c>
      <c r="D147" s="31">
        <f t="shared" si="22"/>
        <v>1703000</v>
      </c>
      <c r="E147" s="31">
        <f t="shared" si="22"/>
        <v>61304</v>
      </c>
      <c r="F147" s="33">
        <f>E147/D147</f>
        <v>0.03599765120375807</v>
      </c>
    </row>
    <row r="148" spans="1:6" ht="12.75">
      <c r="A148" s="29" t="s">
        <v>225</v>
      </c>
      <c r="B148" s="30" t="s">
        <v>226</v>
      </c>
      <c r="C148" s="31">
        <v>1745000</v>
      </c>
      <c r="D148" s="31">
        <v>1703000</v>
      </c>
      <c r="E148" s="31">
        <v>61304</v>
      </c>
      <c r="F148" s="33">
        <f>E148/D148</f>
        <v>0.03599765120375807</v>
      </c>
    </row>
    <row r="149" spans="1:6" ht="25.5">
      <c r="A149" s="29" t="s">
        <v>227</v>
      </c>
      <c r="B149" s="30" t="s">
        <v>228</v>
      </c>
      <c r="C149" s="31">
        <v>0</v>
      </c>
      <c r="D149" s="31">
        <v>0</v>
      </c>
      <c r="E149" s="31">
        <f>E150</f>
        <v>-15283</v>
      </c>
      <c r="F149" s="33"/>
    </row>
    <row r="150" spans="1:6" ht="12.75">
      <c r="A150" s="29" t="s">
        <v>229</v>
      </c>
      <c r="B150" s="30" t="s">
        <v>230</v>
      </c>
      <c r="C150" s="31">
        <v>0</v>
      </c>
      <c r="D150" s="31">
        <v>0</v>
      </c>
      <c r="E150" s="31">
        <f>E151</f>
        <v>-15283</v>
      </c>
      <c r="F150" s="33"/>
    </row>
    <row r="151" spans="1:6" ht="25.5">
      <c r="A151" s="29" t="s">
        <v>231</v>
      </c>
      <c r="B151" s="30" t="s">
        <v>232</v>
      </c>
      <c r="C151" s="31">
        <v>0</v>
      </c>
      <c r="D151" s="31">
        <v>0</v>
      </c>
      <c r="E151" s="31">
        <v>-15283</v>
      </c>
      <c r="F151" s="33"/>
    </row>
    <row r="152" spans="1:6" ht="12.75">
      <c r="A152" s="29" t="s">
        <v>257</v>
      </c>
      <c r="B152" s="30" t="s">
        <v>258</v>
      </c>
      <c r="C152" s="31">
        <f aca="true" t="shared" si="23" ref="C152:E153">C153</f>
        <v>52962000</v>
      </c>
      <c r="D152" s="31">
        <f t="shared" si="23"/>
        <v>37786000</v>
      </c>
      <c r="E152" s="31">
        <f t="shared" si="23"/>
        <v>1621118</v>
      </c>
      <c r="F152" s="33">
        <f aca="true" t="shared" si="24" ref="F152:F167">E152/D152</f>
        <v>0.04290260943206479</v>
      </c>
    </row>
    <row r="153" spans="1:6" ht="12.75">
      <c r="A153" s="29" t="s">
        <v>279</v>
      </c>
      <c r="B153" s="30" t="s">
        <v>260</v>
      </c>
      <c r="C153" s="31">
        <f t="shared" si="23"/>
        <v>52962000</v>
      </c>
      <c r="D153" s="31">
        <f t="shared" si="23"/>
        <v>37786000</v>
      </c>
      <c r="E153" s="31">
        <f t="shared" si="23"/>
        <v>1621118</v>
      </c>
      <c r="F153" s="33">
        <f t="shared" si="24"/>
        <v>0.04290260943206479</v>
      </c>
    </row>
    <row r="154" spans="1:6" ht="12.75">
      <c r="A154" s="29" t="s">
        <v>183</v>
      </c>
      <c r="B154" s="30" t="s">
        <v>184</v>
      </c>
      <c r="C154" s="31">
        <f>C155+C158+C163+C168</f>
        <v>52962000</v>
      </c>
      <c r="D154" s="31">
        <f>D155+D158+D163+D168</f>
        <v>37786000</v>
      </c>
      <c r="E154" s="31">
        <f>E155+E158+E163+E168</f>
        <v>1621118</v>
      </c>
      <c r="F154" s="33">
        <f t="shared" si="24"/>
        <v>0.04290260943206479</v>
      </c>
    </row>
    <row r="155" spans="1:6" ht="12.75">
      <c r="A155" s="29" t="s">
        <v>193</v>
      </c>
      <c r="B155" s="30" t="s">
        <v>194</v>
      </c>
      <c r="C155" s="31">
        <f aca="true" t="shared" si="25" ref="C155:E156">C156</f>
        <v>4891000</v>
      </c>
      <c r="D155" s="31">
        <f t="shared" si="25"/>
        <v>3891000</v>
      </c>
      <c r="E155" s="31">
        <f t="shared" si="25"/>
        <v>5599</v>
      </c>
      <c r="F155" s="33">
        <f t="shared" si="24"/>
        <v>0.0014389617065021845</v>
      </c>
    </row>
    <row r="156" spans="1:6" ht="25.5">
      <c r="A156" s="29" t="s">
        <v>195</v>
      </c>
      <c r="B156" s="30" t="s">
        <v>196</v>
      </c>
      <c r="C156" s="31">
        <f t="shared" si="25"/>
        <v>4891000</v>
      </c>
      <c r="D156" s="31">
        <f t="shared" si="25"/>
        <v>3891000</v>
      </c>
      <c r="E156" s="31">
        <f t="shared" si="25"/>
        <v>5599</v>
      </c>
      <c r="F156" s="33">
        <f t="shared" si="24"/>
        <v>0.0014389617065021845</v>
      </c>
    </row>
    <row r="157" spans="1:6" ht="12.75">
      <c r="A157" s="29" t="s">
        <v>199</v>
      </c>
      <c r="B157" s="30" t="s">
        <v>200</v>
      </c>
      <c r="C157" s="31">
        <v>4891000</v>
      </c>
      <c r="D157" s="31">
        <v>3891000</v>
      </c>
      <c r="E157" s="31">
        <v>5599</v>
      </c>
      <c r="F157" s="33">
        <f t="shared" si="24"/>
        <v>0.0014389617065021845</v>
      </c>
    </row>
    <row r="158" spans="1:6" ht="25.5">
      <c r="A158" s="29" t="s">
        <v>201</v>
      </c>
      <c r="B158" s="30" t="s">
        <v>202</v>
      </c>
      <c r="C158" s="31">
        <f>C159</f>
        <v>9192000</v>
      </c>
      <c r="D158" s="31">
        <f>D159</f>
        <v>5016000</v>
      </c>
      <c r="E158" s="31">
        <f>E159</f>
        <v>300087</v>
      </c>
      <c r="F158" s="33">
        <f t="shared" si="24"/>
        <v>0.059825956937799046</v>
      </c>
    </row>
    <row r="159" spans="1:6" ht="25.5">
      <c r="A159" s="29" t="s">
        <v>203</v>
      </c>
      <c r="B159" s="30" t="s">
        <v>204</v>
      </c>
      <c r="C159" s="31">
        <f>C160+C161+C162</f>
        <v>9192000</v>
      </c>
      <c r="D159" s="31">
        <f>D160+D161+D162</f>
        <v>5016000</v>
      </c>
      <c r="E159" s="31">
        <f>E160+E161+E162</f>
        <v>300087</v>
      </c>
      <c r="F159" s="33">
        <f t="shared" si="24"/>
        <v>0.059825956937799046</v>
      </c>
    </row>
    <row r="160" spans="1:6" ht="12.75">
      <c r="A160" s="29" t="s">
        <v>205</v>
      </c>
      <c r="B160" s="30" t="s">
        <v>206</v>
      </c>
      <c r="C160" s="31">
        <v>1330000</v>
      </c>
      <c r="D160" s="31">
        <v>693000</v>
      </c>
      <c r="E160" s="31">
        <v>0</v>
      </c>
      <c r="F160" s="33">
        <f t="shared" si="24"/>
        <v>0</v>
      </c>
    </row>
    <row r="161" spans="1:6" ht="12.75">
      <c r="A161" s="29" t="s">
        <v>207</v>
      </c>
      <c r="B161" s="30" t="s">
        <v>208</v>
      </c>
      <c r="C161" s="31">
        <v>3074000</v>
      </c>
      <c r="D161" s="31">
        <v>1599000</v>
      </c>
      <c r="E161" s="31">
        <v>0</v>
      </c>
      <c r="F161" s="33">
        <f t="shared" si="24"/>
        <v>0</v>
      </c>
    </row>
    <row r="162" spans="1:6" ht="12.75">
      <c r="A162" s="29" t="s">
        <v>209</v>
      </c>
      <c r="B162" s="30" t="s">
        <v>210</v>
      </c>
      <c r="C162" s="31">
        <v>4788000</v>
      </c>
      <c r="D162" s="31">
        <v>2724000</v>
      </c>
      <c r="E162" s="31">
        <v>300087</v>
      </c>
      <c r="F162" s="33">
        <f t="shared" si="24"/>
        <v>0.11016409691629955</v>
      </c>
    </row>
    <row r="163" spans="1:6" ht="12.75">
      <c r="A163" s="29" t="s">
        <v>215</v>
      </c>
      <c r="B163" s="30" t="s">
        <v>216</v>
      </c>
      <c r="C163" s="31">
        <f aca="true" t="shared" si="26" ref="C163:E164">C164</f>
        <v>38879000</v>
      </c>
      <c r="D163" s="31">
        <f t="shared" si="26"/>
        <v>28879000</v>
      </c>
      <c r="E163" s="31">
        <f t="shared" si="26"/>
        <v>1964184</v>
      </c>
      <c r="F163" s="33">
        <f t="shared" si="24"/>
        <v>0.06801426642196752</v>
      </c>
    </row>
    <row r="164" spans="1:6" ht="12.75">
      <c r="A164" s="29" t="s">
        <v>217</v>
      </c>
      <c r="B164" s="30" t="s">
        <v>218</v>
      </c>
      <c r="C164" s="31">
        <f t="shared" si="26"/>
        <v>38879000</v>
      </c>
      <c r="D164" s="31">
        <f t="shared" si="26"/>
        <v>28879000</v>
      </c>
      <c r="E164" s="31">
        <f t="shared" si="26"/>
        <v>1964184</v>
      </c>
      <c r="F164" s="33">
        <f t="shared" si="24"/>
        <v>0.06801426642196752</v>
      </c>
    </row>
    <row r="165" spans="1:6" ht="12.75">
      <c r="A165" s="29" t="s">
        <v>219</v>
      </c>
      <c r="B165" s="30" t="s">
        <v>220</v>
      </c>
      <c r="C165" s="31">
        <f>C166+C167</f>
        <v>38879000</v>
      </c>
      <c r="D165" s="31">
        <f>D166+D167</f>
        <v>28879000</v>
      </c>
      <c r="E165" s="31">
        <f>E166+E167</f>
        <v>1964184</v>
      </c>
      <c r="F165" s="33">
        <f t="shared" si="24"/>
        <v>0.06801426642196752</v>
      </c>
    </row>
    <row r="166" spans="1:6" ht="12.75">
      <c r="A166" s="29" t="s">
        <v>223</v>
      </c>
      <c r="B166" s="30" t="s">
        <v>224</v>
      </c>
      <c r="C166" s="31">
        <v>3234000</v>
      </c>
      <c r="D166" s="31">
        <v>3234000</v>
      </c>
      <c r="E166" s="31">
        <v>601099</v>
      </c>
      <c r="F166" s="33">
        <f t="shared" si="24"/>
        <v>0.18586858379715523</v>
      </c>
    </row>
    <row r="167" spans="1:6" ht="12.75">
      <c r="A167" s="29" t="s">
        <v>225</v>
      </c>
      <c r="B167" s="30" t="s">
        <v>226</v>
      </c>
      <c r="C167" s="31">
        <v>35645000</v>
      </c>
      <c r="D167" s="31">
        <v>25645000</v>
      </c>
      <c r="E167" s="31">
        <v>1363085</v>
      </c>
      <c r="F167" s="33">
        <f t="shared" si="24"/>
        <v>0.05315207642815364</v>
      </c>
    </row>
    <row r="168" spans="1:6" ht="25.5">
      <c r="A168" s="29" t="s">
        <v>227</v>
      </c>
      <c r="B168" s="30" t="s">
        <v>228</v>
      </c>
      <c r="C168" s="31">
        <v>0</v>
      </c>
      <c r="D168" s="31">
        <v>0</v>
      </c>
      <c r="E168" s="31">
        <f>E169</f>
        <v>-648752</v>
      </c>
      <c r="F168" s="33"/>
    </row>
    <row r="169" spans="1:6" ht="12.75">
      <c r="A169" s="29" t="s">
        <v>229</v>
      </c>
      <c r="B169" s="30" t="s">
        <v>230</v>
      </c>
      <c r="C169" s="31">
        <v>0</v>
      </c>
      <c r="D169" s="31">
        <v>0</v>
      </c>
      <c r="E169" s="31">
        <f>E170</f>
        <v>-648752</v>
      </c>
      <c r="F169" s="33"/>
    </row>
    <row r="170" spans="1:6" ht="25.5">
      <c r="A170" s="29" t="s">
        <v>231</v>
      </c>
      <c r="B170" s="30" t="s">
        <v>232</v>
      </c>
      <c r="C170" s="31">
        <v>0</v>
      </c>
      <c r="D170" s="31">
        <v>0</v>
      </c>
      <c r="E170" s="31">
        <v>-648752</v>
      </c>
      <c r="F170" s="33"/>
    </row>
  </sheetData>
  <sheetProtection/>
  <mergeCells count="2">
    <mergeCell ref="A5:F5"/>
    <mergeCell ref="A6:F6"/>
  </mergeCells>
  <printOptions horizontalCentered="1"/>
  <pageMargins left="0.5511811023622047" right="0.35433070866141736" top="0.7874015748031497" bottom="0.7874015748031497" header="0.31496062992125984" footer="0.31496062992125984"/>
  <pageSetup firstPageNumber="1" useFirstPageNumber="1" horizontalDpi="600" verticalDpi="600" orientation="landscape" paperSize="9" r:id="rId2"/>
  <headerFooter alignWithMargins="0">
    <oddFooter>&amp;CPagina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Monica.curticapean</cp:lastModifiedBy>
  <cp:lastPrinted>2015-04-09T09:27:41Z</cp:lastPrinted>
  <dcterms:created xsi:type="dcterms:W3CDTF">2006-04-26T09:34:16Z</dcterms:created>
  <dcterms:modified xsi:type="dcterms:W3CDTF">2015-07-17T08:08:55Z</dcterms:modified>
  <cp:category/>
  <cp:version/>
  <cp:contentType/>
  <cp:contentStatus/>
</cp:coreProperties>
</file>